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Jugend\Jugendpokal\2023\"/>
    </mc:Choice>
  </mc:AlternateContent>
  <bookViews>
    <workbookView xWindow="0" yWindow="0" windowWidth="16485" windowHeight="13545" tabRatio="605"/>
  </bookViews>
  <sheets>
    <sheet name="INFO" sheetId="3" r:id="rId1"/>
    <sheet name="MELDUNG" sheetId="1" r:id="rId2"/>
    <sheet name="RECHNUNG" sheetId="2" r:id="rId3"/>
    <sheet name="WIEGELISTE" sheetId="4" r:id="rId4"/>
    <sheet name="AUFSTELLUNG" sheetId="5" r:id="rId5"/>
    <sheet name="AKKREDITIERUNG" sheetId="8" r:id="rId6"/>
    <sheet name="IMPORT" sheetId="7" r:id="rId7"/>
  </sheets>
  <definedNames>
    <definedName name="_xlnm.Print_Area" localSheetId="5">AKKREDITIERUNG!$A$1:$G$11</definedName>
    <definedName name="_xlnm.Print_Area" localSheetId="4">AUFSTELLUNG!$A$1:$I$40</definedName>
    <definedName name="_xlnm.Print_Area" localSheetId="6">IMPORT!$A$1:$H$11</definedName>
    <definedName name="_xlnm.Print_Area" localSheetId="0">INFO!$A$1:$N$30</definedName>
    <definedName name="_xlnm.Print_Area" localSheetId="1">MELDUNG!$A$21:$I$60</definedName>
    <definedName name="_xlnm.Print_Area" localSheetId="2">RECHNUNG!$A$1:$E$51</definedName>
    <definedName name="_xlnm.Print_Area" localSheetId="3">WIEGELISTE!$A$1:$I$53</definedName>
    <definedName name="männlich">MELDUNG!$F$2:$F$6</definedName>
    <definedName name="weiblich">MELDUNG!$G$2:$G$6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A19" i="4" l="1"/>
  <c r="A18" i="4"/>
  <c r="B39" i="2"/>
  <c r="C27" i="2" l="1"/>
  <c r="E27" i="2" s="1"/>
  <c r="C26" i="2"/>
  <c r="B25" i="5" l="1"/>
  <c r="I25" i="5" s="1"/>
  <c r="A17" i="4"/>
  <c r="G31" i="4"/>
  <c r="G30" i="4"/>
  <c r="E26" i="2"/>
  <c r="C1" i="5"/>
  <c r="C3" i="4"/>
  <c r="C2" i="4"/>
  <c r="C3" i="5"/>
  <c r="C2" i="5"/>
  <c r="E12" i="8"/>
  <c r="E13" i="8"/>
  <c r="E11" i="8"/>
  <c r="G13" i="8"/>
  <c r="G12" i="8"/>
  <c r="G11" i="8"/>
  <c r="F13" i="8"/>
  <c r="F12" i="8"/>
  <c r="F11" i="8"/>
  <c r="A19" i="2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G4" i="8"/>
  <c r="F4" i="8"/>
  <c r="E4" i="8"/>
  <c r="G3" i="8"/>
  <c r="F3" i="8"/>
  <c r="E3" i="8"/>
  <c r="G2" i="8"/>
  <c r="F2" i="8"/>
  <c r="E2" i="8"/>
  <c r="D2" i="8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C2" i="8"/>
  <c r="C3" i="8" s="1"/>
  <c r="C4" i="8" s="1"/>
  <c r="C5" i="8" s="1"/>
  <c r="C6" i="8" s="1"/>
  <c r="C7" i="8" s="1"/>
  <c r="C8" i="8" s="1"/>
  <c r="C9" i="8" s="1"/>
  <c r="C10" i="8" s="1"/>
  <c r="B2" i="8"/>
  <c r="B3" i="8" s="1"/>
  <c r="B4" i="8" s="1"/>
  <c r="B5" i="8" s="1"/>
  <c r="B6" i="8" s="1"/>
  <c r="B7" i="8" s="1"/>
  <c r="B8" i="8" s="1"/>
  <c r="B9" i="8" s="1"/>
  <c r="B10" i="8" s="1"/>
  <c r="A2" i="8"/>
  <c r="A3" i="8" s="1"/>
  <c r="A4" i="8" s="1"/>
  <c r="A5" i="8" s="1"/>
  <c r="A6" i="8" s="1"/>
  <c r="A7" i="8" s="1"/>
  <c r="A8" i="8" s="1"/>
  <c r="A9" i="8" s="1"/>
  <c r="A10" i="8" s="1"/>
  <c r="G34" i="5"/>
  <c r="E34" i="5"/>
  <c r="C34" i="5"/>
  <c r="B34" i="5"/>
  <c r="I34" i="5" s="1"/>
  <c r="G33" i="5"/>
  <c r="E33" i="5"/>
  <c r="C33" i="5"/>
  <c r="B33" i="5"/>
  <c r="I33" i="5" s="1"/>
  <c r="G32" i="5"/>
  <c r="E32" i="5"/>
  <c r="C32" i="5"/>
  <c r="B32" i="5"/>
  <c r="I32" i="5" s="1"/>
  <c r="G31" i="5"/>
  <c r="E31" i="5"/>
  <c r="C31" i="5"/>
  <c r="B31" i="5"/>
  <c r="I31" i="5" s="1"/>
  <c r="G30" i="5"/>
  <c r="E30" i="5"/>
  <c r="C30" i="5"/>
  <c r="B30" i="5"/>
  <c r="G29" i="5"/>
  <c r="E29" i="5"/>
  <c r="C29" i="5"/>
  <c r="B29" i="5"/>
  <c r="I29" i="5" s="1"/>
  <c r="G28" i="5"/>
  <c r="E28" i="5"/>
  <c r="C28" i="5"/>
  <c r="B28" i="5"/>
  <c r="I28" i="5" s="1"/>
  <c r="G27" i="5"/>
  <c r="E27" i="5"/>
  <c r="C27" i="5"/>
  <c r="B27" i="5"/>
  <c r="I27" i="5" s="1"/>
  <c r="G26" i="5"/>
  <c r="E26" i="5"/>
  <c r="C26" i="5"/>
  <c r="B26" i="5"/>
  <c r="I26" i="5" s="1"/>
  <c r="G25" i="5"/>
  <c r="E25" i="5"/>
  <c r="C25" i="5"/>
  <c r="I10" i="5"/>
  <c r="I9" i="5"/>
  <c r="I8" i="5"/>
  <c r="A8" i="5"/>
  <c r="A44" i="4"/>
  <c r="B44" i="4"/>
  <c r="D44" i="4"/>
  <c r="F44" i="4"/>
  <c r="A36" i="4"/>
  <c r="B36" i="4"/>
  <c r="D36" i="4"/>
  <c r="F36" i="4"/>
  <c r="A37" i="4"/>
  <c r="B37" i="4"/>
  <c r="D37" i="4"/>
  <c r="F37" i="4"/>
  <c r="A38" i="4"/>
  <c r="B38" i="4"/>
  <c r="D38" i="4"/>
  <c r="F38" i="4"/>
  <c r="A39" i="4"/>
  <c r="B39" i="4"/>
  <c r="D39" i="4"/>
  <c r="F39" i="4"/>
  <c r="A40" i="4"/>
  <c r="B40" i="4"/>
  <c r="D40" i="4"/>
  <c r="F40" i="4"/>
  <c r="A41" i="4"/>
  <c r="B41" i="4"/>
  <c r="D41" i="4"/>
  <c r="F41" i="4"/>
  <c r="A42" i="4"/>
  <c r="B42" i="4"/>
  <c r="D42" i="4"/>
  <c r="F42" i="4"/>
  <c r="A43" i="4"/>
  <c r="B43" i="4"/>
  <c r="D43" i="4"/>
  <c r="F43" i="4"/>
  <c r="F35" i="4"/>
  <c r="D35" i="4"/>
  <c r="B35" i="4"/>
  <c r="A35" i="4"/>
  <c r="A8" i="4"/>
  <c r="I10" i="4"/>
  <c r="I9" i="4"/>
  <c r="I8" i="4"/>
  <c r="H3" i="7"/>
  <c r="H4" i="7"/>
  <c r="H5" i="7"/>
  <c r="H6" i="7"/>
  <c r="H7" i="7"/>
  <c r="H8" i="7"/>
  <c r="H9" i="7"/>
  <c r="H10" i="7"/>
  <c r="H11" i="7"/>
  <c r="G3" i="7"/>
  <c r="G4" i="7"/>
  <c r="G5" i="7"/>
  <c r="G6" i="7"/>
  <c r="G7" i="7"/>
  <c r="G8" i="7"/>
  <c r="G9" i="7"/>
  <c r="G10" i="7"/>
  <c r="G11" i="7"/>
  <c r="F3" i="7"/>
  <c r="F4" i="7"/>
  <c r="F5" i="7"/>
  <c r="F6" i="7"/>
  <c r="F7" i="7"/>
  <c r="F8" i="7"/>
  <c r="F9" i="7"/>
  <c r="F10" i="7"/>
  <c r="F11" i="7"/>
  <c r="E11" i="7"/>
  <c r="E10" i="7"/>
  <c r="E9" i="7"/>
  <c r="E8" i="7"/>
  <c r="E7" i="7"/>
  <c r="E6" i="7"/>
  <c r="E5" i="7"/>
  <c r="E4" i="7"/>
  <c r="E3" i="7"/>
  <c r="E2" i="7"/>
  <c r="H2" i="7"/>
  <c r="G2" i="7"/>
  <c r="F2" i="7"/>
  <c r="C2" i="7"/>
  <c r="C3" i="7" s="1"/>
  <c r="C4" i="7" s="1"/>
  <c r="C5" i="7" s="1"/>
  <c r="C6" i="7" s="1"/>
  <c r="C7" i="7" s="1"/>
  <c r="C8" i="7" s="1"/>
  <c r="C9" i="7" s="1"/>
  <c r="C10" i="7" s="1"/>
  <c r="C11" i="7" s="1"/>
  <c r="A2" i="7"/>
  <c r="A3" i="7" s="1"/>
  <c r="A4" i="7" s="1"/>
  <c r="A5" i="7" s="1"/>
  <c r="A6" i="7" s="1"/>
  <c r="A7" i="7" s="1"/>
  <c r="A8" i="7" s="1"/>
  <c r="A9" i="7" s="1"/>
  <c r="A10" i="7" s="1"/>
  <c r="A11" i="7" s="1"/>
  <c r="D2" i="7"/>
  <c r="D3" i="7" s="1"/>
  <c r="D4" i="7" s="1"/>
  <c r="D5" i="7" s="1"/>
  <c r="D6" i="7" s="1"/>
  <c r="D7" i="7" s="1"/>
  <c r="D8" i="7" s="1"/>
  <c r="D9" i="7" s="1"/>
  <c r="D10" i="7" s="1"/>
  <c r="D11" i="7" s="1"/>
  <c r="B2" i="7"/>
  <c r="B3" i="7" s="1"/>
  <c r="B4" i="7" s="1"/>
  <c r="B5" i="7" s="1"/>
  <c r="B6" i="7" s="1"/>
  <c r="B7" i="7" s="1"/>
  <c r="B8" i="7" s="1"/>
  <c r="B9" i="7" s="1"/>
  <c r="B10" i="7" s="1"/>
  <c r="B11" i="7" s="1"/>
  <c r="E51" i="2"/>
  <c r="A12" i="2"/>
  <c r="A11" i="2"/>
  <c r="A10" i="2"/>
  <c r="A9" i="2"/>
  <c r="H25" i="5" l="1"/>
  <c r="H30" i="5"/>
  <c r="I30" i="5"/>
  <c r="H27" i="5"/>
  <c r="H29" i="5"/>
  <c r="A18" i="2"/>
  <c r="H31" i="5"/>
  <c r="H34" i="5"/>
  <c r="H26" i="5"/>
  <c r="H28" i="5"/>
  <c r="C1" i="4"/>
  <c r="B12" i="8"/>
  <c r="B11" i="8"/>
  <c r="B13" i="8" s="1"/>
  <c r="C11" i="8"/>
  <c r="C13" i="8" s="1"/>
  <c r="C12" i="8"/>
  <c r="A11" i="8"/>
  <c r="A13" i="8" s="1"/>
  <c r="A12" i="8"/>
  <c r="H32" i="5"/>
  <c r="H33" i="5"/>
</calcChain>
</file>

<file path=xl/sharedStrings.xml><?xml version="1.0" encoding="utf-8"?>
<sst xmlns="http://schemas.openxmlformats.org/spreadsheetml/2006/main" count="162" uniqueCount="138">
  <si>
    <t>M E L D U N G</t>
  </si>
  <si>
    <t>Geschlecht</t>
  </si>
  <si>
    <t>Platz</t>
  </si>
  <si>
    <t>männlich</t>
  </si>
  <si>
    <t>weiblich</t>
  </si>
  <si>
    <t>BA</t>
  </si>
  <si>
    <t>BB</t>
  </si>
  <si>
    <t>BE</t>
  </si>
  <si>
    <t>BY</t>
  </si>
  <si>
    <t>HB</t>
  </si>
  <si>
    <t>HE</t>
  </si>
  <si>
    <t>HH</t>
  </si>
  <si>
    <t>MV</t>
  </si>
  <si>
    <t>NS</t>
  </si>
  <si>
    <t>NW</t>
  </si>
  <si>
    <t>PF</t>
  </si>
  <si>
    <t>RL</t>
  </si>
  <si>
    <t>SA</t>
  </si>
  <si>
    <t>SH</t>
  </si>
  <si>
    <t>SN</t>
  </si>
  <si>
    <t>ST</t>
  </si>
  <si>
    <t>TH</t>
  </si>
  <si>
    <t>WÜ</t>
  </si>
  <si>
    <t>Gew.-Kl.</t>
  </si>
  <si>
    <t>Name</t>
  </si>
  <si>
    <t>Vorname</t>
  </si>
  <si>
    <t>Jahrgang</t>
  </si>
  <si>
    <t>Betreuer</t>
  </si>
  <si>
    <t>LV</t>
  </si>
  <si>
    <t>Verantwortlicher:</t>
  </si>
  <si>
    <t>Straße + Nr.:</t>
  </si>
  <si>
    <t>PLZ + Ort:</t>
  </si>
  <si>
    <t>Entscheidung</t>
  </si>
  <si>
    <t>ja</t>
  </si>
  <si>
    <t>nein</t>
  </si>
  <si>
    <t>RECHNUNG</t>
  </si>
  <si>
    <t>Pos.</t>
  </si>
  <si>
    <t>Artikel</t>
  </si>
  <si>
    <t>Menge</t>
  </si>
  <si>
    <t>E-Preis</t>
  </si>
  <si>
    <t>G-Preis</t>
  </si>
  <si>
    <t>Endbetrag:</t>
  </si>
  <si>
    <t xml:space="preserve">Betrag dankend erhalten am: </t>
  </si>
  <si>
    <t>lfd. Nr.</t>
  </si>
  <si>
    <t>Geschlecht:</t>
  </si>
  <si>
    <t>Landesverb.:</t>
  </si>
  <si>
    <t>M A N N S C H A F T S M I T G L I E D E R</t>
  </si>
  <si>
    <t>* Meldung</t>
  </si>
  <si>
    <t>* Wiegeliste</t>
  </si>
  <si>
    <t>* Info (diese Seite)</t>
  </si>
  <si>
    <t>Name des Vereins/</t>
  </si>
  <si>
    <t>Mobil-Telefon:</t>
  </si>
  <si>
    <t>Gleichzeitig ist die Rechnung (siehe Reiter: RECHNUNG) an den Deutschen Judo-Bund e.V. zu überweisen.</t>
  </si>
  <si>
    <t>* Rechnung</t>
  </si>
  <si>
    <t>* Aufstellung</t>
  </si>
  <si>
    <t>Verein</t>
  </si>
  <si>
    <t>und bei der Akkreditierung bzw. nach der Waage verteilt werden.</t>
  </si>
  <si>
    <t xml:space="preserve">Über den Reiter "Rechnung" kann sich der meldende Verein gleich eine Rechnung ausdrucken. </t>
  </si>
  <si>
    <t>Diese Arbeitsmappe besteht aus den Reitern:</t>
  </si>
  <si>
    <t>INFORMATIONEN ZUR MELDUNG ZUM DEUTSCHEN JUGEND-POKAL BZW. ZU DIESER DATEI</t>
  </si>
  <si>
    <t>Verband</t>
  </si>
  <si>
    <t>* Import</t>
  </si>
  <si>
    <t>Der Reiter "Import" wird für den Datenimport in die Wettkampf-Software benötigt.</t>
  </si>
  <si>
    <t>W I E G E L I S T E</t>
  </si>
  <si>
    <t>- Es können maximal 10 Judoka eingewogen werden. Dabei ist die Anzahl der Judoka pro Gewichtsklasse nicht beschränkt.</t>
  </si>
  <si>
    <t>- Jeder Judoka kann nur in der dem tatsächlichen Körpergewicht entsprechenden Gewichtsklasse eingewogen werden.</t>
  </si>
  <si>
    <t>- Beim Wiegen müssen Jungen eine Unterhose und Mädchen eine Unterhose und ein T-Shirt tragen. Gewichtstoleranz 100 g.</t>
  </si>
  <si>
    <t>ggfs.
Bemerkung</t>
  </si>
  <si>
    <t>Pass
OK</t>
  </si>
  <si>
    <t>Gewicht
OK</t>
  </si>
  <si>
    <t>Zu prüfen sind:</t>
  </si>
  <si>
    <t>- Die Identität.</t>
  </si>
  <si>
    <t>- Das Alter.</t>
  </si>
  <si>
    <t>- Die Startberechtigung: aktuelle Einzelstartberechtigung des meldenden Vereins.</t>
  </si>
  <si>
    <t>- Die Mindestgraduierung: 7. Kyu (Gelbgurt).</t>
  </si>
  <si>
    <t>- Die Beitragsmarke.</t>
  </si>
  <si>
    <r>
      <rPr>
        <b/>
        <i/>
        <u/>
        <sz val="9"/>
        <color theme="1"/>
        <rFont val="Calibri"/>
        <family val="2"/>
        <scheme val="minor"/>
      </rPr>
      <t>Nicht</t>
    </r>
    <r>
      <rPr>
        <b/>
        <i/>
        <sz val="9"/>
        <color theme="1"/>
        <rFont val="Calibri"/>
        <family val="2"/>
        <scheme val="minor"/>
      </rPr>
      <t xml:space="preserve"> zu prüfen ist die DJB-Wettkampflizenz.</t>
    </r>
  </si>
  <si>
    <t>Unterschrift Verein</t>
  </si>
  <si>
    <t>Unterschrift Kampfrichter</t>
  </si>
  <si>
    <t>A U F S T E L L U N G</t>
  </si>
  <si>
    <t>GEGEN</t>
  </si>
  <si>
    <t>Zu jedem Mannschaftskampf müssen mindestens 3 Gewichtsklassen besetzt sein.</t>
  </si>
  <si>
    <r>
      <rPr>
        <sz val="18"/>
        <color rgb="FFFF0000"/>
        <rFont val="Calibri"/>
        <family val="2"/>
        <scheme val="minor"/>
      </rPr>
      <t xml:space="preserve">Auszufüllen </t>
    </r>
    <r>
      <rPr>
        <sz val="18"/>
        <color theme="1"/>
        <rFont val="Calibri"/>
        <family val="2"/>
        <scheme val="minor"/>
      </rPr>
      <t xml:space="preserve">ist </t>
    </r>
    <r>
      <rPr>
        <sz val="18"/>
        <color rgb="FFFF0000"/>
        <rFont val="Calibri"/>
        <family val="2"/>
        <scheme val="minor"/>
      </rPr>
      <t xml:space="preserve">nur </t>
    </r>
    <r>
      <rPr>
        <sz val="18"/>
        <color theme="1"/>
        <rFont val="Calibri"/>
        <family val="2"/>
        <scheme val="minor"/>
      </rPr>
      <t>der Reiter "</t>
    </r>
    <r>
      <rPr>
        <sz val="18"/>
        <color rgb="FFFF0000"/>
        <rFont val="Calibri"/>
        <family val="2"/>
        <scheme val="minor"/>
      </rPr>
      <t>Meldung</t>
    </r>
    <r>
      <rPr>
        <sz val="18"/>
        <color theme="1"/>
        <rFont val="Calibri"/>
        <family val="2"/>
        <scheme val="minor"/>
      </rPr>
      <t>"</t>
    </r>
    <r>
      <rPr>
        <sz val="18"/>
        <color rgb="FFFF0000"/>
        <rFont val="Calibri"/>
        <family val="2"/>
        <scheme val="minor"/>
      </rPr>
      <t>!!!</t>
    </r>
    <r>
      <rPr>
        <sz val="18"/>
        <color theme="1"/>
        <rFont val="Calibri"/>
        <family val="2"/>
        <scheme val="minor"/>
      </rPr>
      <t xml:space="preserve"> Alle anderen notwendigen Reiter werden </t>
    </r>
    <r>
      <rPr>
        <sz val="18"/>
        <color rgb="FFFF0000"/>
        <rFont val="Calibri"/>
        <family val="2"/>
        <scheme val="minor"/>
      </rPr>
      <t xml:space="preserve">automatisch </t>
    </r>
    <r>
      <rPr>
        <sz val="18"/>
        <color theme="1"/>
        <rFont val="Calibri"/>
        <family val="2"/>
        <scheme val="minor"/>
      </rPr>
      <t>ausgefüllt.</t>
    </r>
  </si>
  <si>
    <t>Bitte unbedingt zuerst lesen!</t>
  </si>
  <si>
    <t>Der Reiter "Akkreditierung" wird für den Druck der Akkreditierungen verwendet.</t>
  </si>
  <si>
    <t>* Akkreditierung</t>
  </si>
  <si>
    <t>Die Reiter "Wiegeliste" und "Aufstellung" werden erst bei der Veranstaltung vor Ort benötigt</t>
  </si>
  <si>
    <r>
      <t xml:space="preserve">in alle bearbeitbaren Felden </t>
    </r>
    <r>
      <rPr>
        <u/>
        <sz val="18"/>
        <color rgb="FFFFFF99"/>
        <rFont val="Calibri"/>
        <family val="2"/>
        <scheme val="minor"/>
      </rPr>
      <t>eintragen(!)</t>
    </r>
    <r>
      <rPr>
        <sz val="18"/>
        <color theme="1"/>
        <rFont val="Calibri"/>
        <family val="2"/>
        <scheme val="minor"/>
      </rPr>
      <t xml:space="preserve"> (</t>
    </r>
    <r>
      <rPr>
        <sz val="18"/>
        <color rgb="FFFFFF99"/>
        <rFont val="Calibri"/>
        <family val="2"/>
        <scheme val="minor"/>
      </rPr>
      <t>gelbe Felder</t>
    </r>
    <r>
      <rPr>
        <sz val="18"/>
        <color theme="1"/>
        <rFont val="Calibri"/>
        <family val="2"/>
        <scheme val="minor"/>
      </rPr>
      <t>).</t>
    </r>
  </si>
  <si>
    <t>AK</t>
  </si>
  <si>
    <t>Wir kämpfen in folgenden Judogi-Farben:</t>
  </si>
  <si>
    <t>Jacke:</t>
  </si>
  <si>
    <t>Hose:</t>
  </si>
  <si>
    <t>Verein 1:</t>
  </si>
  <si>
    <t>Nur für KG:   Anzahl der Kämpfer aus …</t>
  </si>
  <si>
    <t>Auswiegen bei</t>
  </si>
  <si>
    <t>Einge-
wogen</t>
  </si>
  <si>
    <t>eintragen:
GEW.-KL.</t>
  </si>
  <si>
    <t>ankreuzen:
HOCHGEST.</t>
  </si>
  <si>
    <t>Verein 2:</t>
  </si>
  <si>
    <t>Ein Hochstellen in die nächsthöhere Gewichtsklasse ist grds. zulässig (Mindestgewicht beachten).</t>
  </si>
  <si>
    <t>-46 kg</t>
  </si>
  <si>
    <t>-66 kg</t>
  </si>
  <si>
    <t>+66 kg</t>
  </si>
  <si>
    <t>Deutscher-Judo-Bund e.V. - Otto-Fleck-Schneise 12 - 60528 Frankfurt am Main</t>
  </si>
  <si>
    <t>Abendessen 30.11.2018</t>
  </si>
  <si>
    <t>Abendessen 01.12.2018</t>
  </si>
  <si>
    <t>Deutscher Judo-Bund e.V.</t>
  </si>
  <si>
    <t>Deutsche Bank Mainz</t>
  </si>
  <si>
    <t>BIC: DEUTDEDBMAI</t>
  </si>
  <si>
    <t>Verwendungszweck:</t>
  </si>
  <si>
    <t>Deutsche-Vereins-Mannschaftsmeisterschaft U15</t>
  </si>
  <si>
    <t>(Deutscher Jugend-Pokal)</t>
  </si>
  <si>
    <t>der KG:</t>
  </si>
  <si>
    <t>-40 kg</t>
  </si>
  <si>
    <t>-55 kg</t>
  </si>
  <si>
    <t>-48 kg</t>
  </si>
  <si>
    <t>-57 kg</t>
  </si>
  <si>
    <t>-63 kg</t>
  </si>
  <si>
    <t>+63 kg</t>
  </si>
  <si>
    <t>E-Mail:</t>
  </si>
  <si>
    <t>Startgeld</t>
  </si>
  <si>
    <t>U15</t>
  </si>
  <si>
    <t>Hierbei sorgfältig vorgehen.</t>
  </si>
  <si>
    <t>Bei Fragen wenden Sie sich bitte an den DJB, Kim Linnebacher oder Zentrale (djb@judobund.de oder klinnebacher@judobund.de).</t>
  </si>
  <si>
    <t>09.12.2023 Senftenberg</t>
  </si>
  <si>
    <t>Akkreditierungstag:</t>
  </si>
  <si>
    <t>Judogifarbe*:</t>
  </si>
  <si>
    <t>*falls in weiß/blau gekämpft wird kann alternativ eine Mannschaftsfarbe angegeben werden.</t>
  </si>
  <si>
    <r>
      <t xml:space="preserve">Verein </t>
    </r>
    <r>
      <rPr>
        <b/>
        <sz val="10"/>
        <color theme="1"/>
        <rFont val="Calibri"/>
        <family val="2"/>
        <scheme val="minor"/>
      </rPr>
      <t>(gem. Einzelstartrecht)</t>
    </r>
  </si>
  <si>
    <t>Verein/KG</t>
  </si>
  <si>
    <t>Platz LE:</t>
  </si>
  <si>
    <t>Platz LE</t>
  </si>
  <si>
    <r>
      <t xml:space="preserve">Dabei bitte die Informationen in allen bearbeitbaren Felder </t>
    </r>
    <r>
      <rPr>
        <u/>
        <sz val="18"/>
        <color rgb="FF66FFFF"/>
        <rFont val="Calibri"/>
        <family val="2"/>
        <scheme val="minor"/>
      </rPr>
      <t>auswählen(!)</t>
    </r>
    <r>
      <rPr>
        <sz val="18"/>
        <color theme="1"/>
        <rFont val="Calibri"/>
        <family val="2"/>
        <scheme val="minor"/>
      </rPr>
      <t xml:space="preserve"> (Dropdown-Menü - </t>
    </r>
    <r>
      <rPr>
        <sz val="18"/>
        <color rgb="FF66FFFF"/>
        <rFont val="Calibri"/>
        <family val="2"/>
        <scheme val="minor"/>
      </rPr>
      <t>türkise Felder</t>
    </r>
    <r>
      <rPr>
        <sz val="18"/>
        <color theme="1"/>
        <rFont val="Calibri"/>
        <family val="2"/>
        <scheme val="minor"/>
      </rPr>
      <t>) bzw.</t>
    </r>
  </si>
  <si>
    <r>
      <t xml:space="preserve">Zahlung bitte bis </t>
    </r>
    <r>
      <rPr>
        <b/>
        <sz val="12"/>
        <color theme="1"/>
        <rFont val="Calibri"/>
        <family val="2"/>
        <scheme val="minor"/>
      </rPr>
      <t>28.11.2023</t>
    </r>
    <r>
      <rPr>
        <sz val="12"/>
        <color theme="1"/>
        <rFont val="Calibri"/>
        <family val="2"/>
        <scheme val="minor"/>
      </rPr>
      <t xml:space="preserve"> auf das Konto</t>
    </r>
  </si>
  <si>
    <t>IBAN: DE15 5507 0024 0062 0179 00</t>
  </si>
  <si>
    <t>Die Meldung digital ausfüllen &amp; als Excel-Datei bis zum 28.11.2023 an Klinnebacher@judobund.de zurückschicken.</t>
  </si>
  <si>
    <r>
      <t xml:space="preserve">Danach diese gesamte Datei als </t>
    </r>
    <r>
      <rPr>
        <b/>
        <u/>
        <sz val="18"/>
        <color rgb="FFFF0000"/>
        <rFont val="Calibri"/>
        <family val="2"/>
        <scheme val="minor"/>
      </rPr>
      <t>Excel-Datei</t>
    </r>
    <r>
      <rPr>
        <sz val="18"/>
        <color theme="1"/>
        <rFont val="Calibri"/>
        <family val="2"/>
        <scheme val="minor"/>
      </rPr>
      <t xml:space="preserve"> (*.xls oder *.xlsx) bis </t>
    </r>
    <r>
      <rPr>
        <sz val="18"/>
        <color rgb="FFFF0000"/>
        <rFont val="Calibri"/>
        <family val="2"/>
        <scheme val="minor"/>
      </rPr>
      <t>28.11.2023</t>
    </r>
    <r>
      <rPr>
        <sz val="18"/>
        <color theme="1"/>
        <rFont val="Calibri"/>
        <family val="2"/>
        <scheme val="minor"/>
      </rPr>
      <t xml:space="preserve"> an den DJB mailen:</t>
    </r>
    <r>
      <rPr>
        <sz val="18"/>
        <color rgb="FFFF0000"/>
        <rFont val="Calibri"/>
        <family val="2"/>
        <scheme val="minor"/>
      </rPr>
      <t xml:space="preserve"> KLinnebacher@judobund.de</t>
    </r>
  </si>
  <si>
    <r>
      <t>Diese ist bis zum</t>
    </r>
    <r>
      <rPr>
        <sz val="18"/>
        <color rgb="FFFF0000"/>
        <rFont val="Calibri"/>
        <family val="2"/>
        <scheme val="minor"/>
      </rPr>
      <t xml:space="preserve"> 28.11.2023</t>
    </r>
    <r>
      <rPr>
        <sz val="18"/>
        <color theme="1"/>
        <rFont val="Calibri"/>
        <family val="2"/>
        <scheme val="minor"/>
      </rPr>
      <t xml:space="preserve"> auf das angegebene Konto des DJB zu überweisen.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</si>
</sst>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u/>
      <sz val="18"/>
      <color rgb="FFFFFF99"/>
      <name val="Calibri"/>
      <family val="2"/>
      <scheme val="minor"/>
    </font>
    <font>
      <sz val="18"/>
      <color rgb="FFFFFF99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8"/>
      <color rgb="FF66FFFF"/>
      <name val="Calibri"/>
      <family val="2"/>
      <scheme val="minor"/>
    </font>
    <font>
      <sz val="18"/>
      <color rgb="FF66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2" fillId="0" borderId="3" xfId="0" applyFont="1" applyBorder="1"/>
    <xf numFmtId="0" fontId="2" fillId="0" borderId="0" xfId="0" quotePrefix="1" applyFont="1"/>
    <xf numFmtId="0" fontId="2" fillId="0" borderId="0" xfId="0" applyFont="1" applyBorder="1"/>
    <xf numFmtId="0" fontId="2" fillId="0" borderId="8" xfId="0" applyFont="1" applyBorder="1"/>
    <xf numFmtId="0" fontId="9" fillId="0" borderId="0" xfId="0" applyFont="1"/>
    <xf numFmtId="0" fontId="10" fillId="0" borderId="0" xfId="0" applyFont="1"/>
    <xf numFmtId="49" fontId="2" fillId="0" borderId="0" xfId="0" applyNumberFormat="1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2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13" fillId="0" borderId="0" xfId="0" applyFont="1"/>
    <xf numFmtId="0" fontId="4" fillId="0" borderId="0" xfId="0" applyFont="1" applyAlignment="1"/>
    <xf numFmtId="0" fontId="13" fillId="0" borderId="0" xfId="0" applyFont="1" applyAlignment="1"/>
    <xf numFmtId="0" fontId="6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8" xfId="0" applyFont="1" applyBorder="1"/>
    <xf numFmtId="0" fontId="1" fillId="0" borderId="21" xfId="0" applyFont="1" applyBorder="1"/>
    <xf numFmtId="0" fontId="0" fillId="0" borderId="21" xfId="0" applyBorder="1"/>
    <xf numFmtId="49" fontId="0" fillId="0" borderId="21" xfId="0" applyNumberFormat="1" applyBorder="1"/>
    <xf numFmtId="0" fontId="6" fillId="0" borderId="1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3" fillId="0" borderId="0" xfId="0" quotePrefix="1" applyFont="1"/>
    <xf numFmtId="0" fontId="7" fillId="0" borderId="0" xfId="0" quotePrefix="1" applyFont="1"/>
    <xf numFmtId="0" fontId="17" fillId="0" borderId="0" xfId="0" quotePrefix="1" applyFont="1"/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7" xfId="0" applyFont="1" applyFill="1" applyBorder="1" applyAlignment="1" applyProtection="1">
      <alignment horizontal="center"/>
      <protection locked="0"/>
    </xf>
    <xf numFmtId="0" fontId="14" fillId="3" borderId="36" xfId="0" applyFont="1" applyFill="1" applyBorder="1" applyAlignment="1" applyProtection="1">
      <alignment horizontal="center"/>
      <protection locked="0"/>
    </xf>
    <xf numFmtId="0" fontId="23" fillId="0" borderId="2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7" xfId="0" applyFont="1" applyBorder="1"/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13" fillId="4" borderId="50" xfId="0" applyFont="1" applyFill="1" applyBorder="1" applyAlignment="1">
      <alignment horizontal="center"/>
    </xf>
    <xf numFmtId="0" fontId="13" fillId="4" borderId="51" xfId="0" quotePrefix="1" applyFont="1" applyFill="1" applyBorder="1" applyAlignment="1">
      <alignment horizontal="center"/>
    </xf>
    <xf numFmtId="0" fontId="13" fillId="4" borderId="12" xfId="0" quotePrefix="1" applyFont="1" applyFill="1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7" fillId="0" borderId="0" xfId="0" applyFont="1"/>
    <xf numFmtId="0" fontId="24" fillId="0" borderId="0" xfId="0" applyFont="1"/>
    <xf numFmtId="0" fontId="6" fillId="0" borderId="0" xfId="0" applyFont="1" applyAlignment="1">
      <alignment horizontal="center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6" fillId="0" borderId="55" xfId="0" applyFont="1" applyBorder="1" applyAlignment="1">
      <alignment horizontal="center"/>
    </xf>
    <xf numFmtId="0" fontId="14" fillId="2" borderId="13" xfId="0" applyFont="1" applyFill="1" applyBorder="1" applyAlignment="1" applyProtection="1">
      <alignment horizontal="left"/>
      <protection locked="0"/>
    </xf>
    <xf numFmtId="0" fontId="14" fillId="2" borderId="17" xfId="0" applyFont="1" applyFill="1" applyBorder="1" applyAlignment="1" applyProtection="1">
      <alignment horizontal="left"/>
      <protection locked="0"/>
    </xf>
    <xf numFmtId="0" fontId="14" fillId="2" borderId="31" xfId="0" applyFont="1" applyFill="1" applyBorder="1" applyAlignment="1" applyProtection="1">
      <alignment horizontal="left"/>
      <protection locked="0"/>
    </xf>
    <xf numFmtId="0" fontId="4" fillId="5" borderId="0" xfId="0" applyFont="1" applyFill="1"/>
    <xf numFmtId="0" fontId="3" fillId="5" borderId="0" xfId="0" applyFont="1" applyFill="1"/>
    <xf numFmtId="0" fontId="19" fillId="5" borderId="0" xfId="0" applyFont="1" applyFill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52" xfId="0" applyFont="1" applyFill="1" applyBorder="1" applyAlignment="1" applyProtection="1">
      <alignment horizontal="center"/>
      <protection locked="0"/>
    </xf>
    <xf numFmtId="0" fontId="6" fillId="0" borderId="53" xfId="0" applyFont="1" applyFill="1" applyBorder="1" applyAlignment="1" applyProtection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9" fillId="0" borderId="8" xfId="0" applyFont="1" applyBorder="1" applyAlignment="1">
      <alignment horizontal="left" vertical="top" wrapText="1"/>
    </xf>
    <xf numFmtId="0" fontId="14" fillId="2" borderId="28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33" xfId="0" applyFont="1" applyFill="1" applyBorder="1" applyAlignment="1" applyProtection="1">
      <alignment horizontal="left"/>
      <protection locked="0"/>
    </xf>
    <xf numFmtId="0" fontId="14" fillId="2" borderId="34" xfId="0" applyFont="1" applyFill="1" applyBorder="1" applyAlignment="1" applyProtection="1">
      <alignment horizontal="left"/>
      <protection locked="0"/>
    </xf>
    <xf numFmtId="0" fontId="14" fillId="2" borderId="36" xfId="0" applyFont="1" applyFill="1" applyBorder="1" applyAlignment="1" applyProtection="1">
      <alignment horizontal="left"/>
      <protection locked="0"/>
    </xf>
    <xf numFmtId="0" fontId="14" fillId="2" borderId="39" xfId="0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left"/>
      <protection locked="0"/>
    </xf>
    <xf numFmtId="0" fontId="14" fillId="2" borderId="19" xfId="0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2" fillId="0" borderId="0" xfId="0" applyFont="1" applyAlignment="1"/>
    <xf numFmtId="49" fontId="15" fillId="2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6" xfId="0" applyNumberFormat="1" applyFont="1" applyFill="1" applyBorder="1" applyAlignment="1" applyProtection="1">
      <alignment horizontal="center" vertical="center"/>
      <protection locked="0"/>
    </xf>
    <xf numFmtId="49" fontId="15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14" xfId="0" applyNumberFormat="1" applyFont="1" applyFill="1" applyBorder="1" applyAlignment="1" applyProtection="1">
      <alignment horizontal="left"/>
      <protection locked="0"/>
    </xf>
    <xf numFmtId="49" fontId="14" fillId="2" borderId="15" xfId="0" applyNumberFormat="1" applyFont="1" applyFill="1" applyBorder="1" applyAlignment="1" applyProtection="1">
      <alignment horizontal="left"/>
      <protection locked="0"/>
    </xf>
    <xf numFmtId="49" fontId="14" fillId="2" borderId="16" xfId="0" applyNumberFormat="1" applyFont="1" applyFill="1" applyBorder="1" applyAlignment="1" applyProtection="1">
      <alignment horizontal="left"/>
      <protection locked="0"/>
    </xf>
    <xf numFmtId="49" fontId="14" fillId="2" borderId="18" xfId="0" applyNumberFormat="1" applyFont="1" applyFill="1" applyBorder="1" applyAlignment="1" applyProtection="1">
      <alignment horizontal="left"/>
      <protection locked="0"/>
    </xf>
    <xf numFmtId="49" fontId="14" fillId="2" borderId="19" xfId="0" applyNumberFormat="1" applyFont="1" applyFill="1" applyBorder="1" applyAlignment="1" applyProtection="1">
      <alignment horizontal="left"/>
      <protection locked="0"/>
    </xf>
    <xf numFmtId="49" fontId="14" fillId="2" borderId="20" xfId="0" applyNumberFormat="1" applyFont="1" applyFill="1" applyBorder="1" applyAlignment="1" applyProtection="1">
      <alignment horizontal="left"/>
      <protection locked="0"/>
    </xf>
    <xf numFmtId="49" fontId="14" fillId="2" borderId="5" xfId="0" applyNumberFormat="1" applyFont="1" applyFill="1" applyBorder="1" applyAlignment="1" applyProtection="1">
      <alignment horizontal="left"/>
      <protection locked="0"/>
    </xf>
    <xf numFmtId="49" fontId="14" fillId="2" borderId="6" xfId="0" applyNumberFormat="1" applyFont="1" applyFill="1" applyBorder="1" applyAlignment="1" applyProtection="1">
      <alignment horizontal="left"/>
      <protection locked="0"/>
    </xf>
    <xf numFmtId="49" fontId="14" fillId="2" borderId="7" xfId="0" applyNumberFormat="1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horizontal="center" vertical="center"/>
    </xf>
    <xf numFmtId="0" fontId="14" fillId="2" borderId="37" xfId="0" applyFont="1" applyFill="1" applyBorder="1" applyAlignment="1" applyProtection="1">
      <alignment horizontal="left"/>
      <protection locked="0"/>
    </xf>
    <xf numFmtId="0" fontId="14" fillId="2" borderId="26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9" xfId="0" quotePrefix="1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FF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325694</xdr:colOff>
      <xdr:row>0</xdr:row>
      <xdr:rowOff>0</xdr:rowOff>
    </xdr:from>
    <xdr:to>
      <xdr:col>7</xdr:col>
      <xdr:colOff>1566034</xdr:colOff>
      <xdr:row>24</xdr:row>
      <xdr:rowOff>298204</xdr:rowOff>
    </xdr:to>
    <xdr:pic>
      <xdr:nvPicPr>
        <xdr:cNvPr id="2" name="Grafik 1" descr="http://www.judobund.de/fileadmin/_processed_/csm_1396-Deutscher_Jugendpokal_Logo_und_Hintergrund_9d31c9d6d0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C6F5FF"/>
            </a:clrFrom>
            <a:clrTo>
              <a:srgbClr val="C6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35" t="3562" r="10198" b="2808"/>
        <a:stretch/>
      </xdr:blipFill>
      <xdr:spPr bwMode="auto">
        <a:xfrm>
          <a:off x="4748015" y="0"/>
          <a:ext cx="1960776" cy="14767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3379</xdr:colOff>
      <xdr:row>0</xdr:row>
      <xdr:rowOff>0</xdr:rowOff>
    </xdr:from>
    <xdr:to>
      <xdr:col>1</xdr:col>
      <xdr:colOff>429244</xdr:colOff>
      <xdr:row>24</xdr:row>
      <xdr:rowOff>298450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7" t="4920" r="6589" b="4114"/>
        <a:stretch/>
      </xdr:blipFill>
      <xdr:spPr>
        <a:xfrm>
          <a:off x="3379" y="0"/>
          <a:ext cx="1038186" cy="1484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495057</xdr:colOff>
      <xdr:row>0</xdr:row>
      <xdr:rowOff>0</xdr:rowOff>
    </xdr:from>
    <xdr:to>
      <xdr:col>4</xdr:col>
      <xdr:colOff>666711</xdr:colOff>
      <xdr:row>19</xdr:row>
      <xdr:rowOff>187777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7" t="4920" r="6589" b="4114"/>
        <a:stretch/>
      </xdr:blipFill>
      <xdr:spPr>
        <a:xfrm>
          <a:off x="4609857" y="0"/>
          <a:ext cx="857454" cy="1178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328376</xdr:colOff>
      <xdr:row>0</xdr:row>
      <xdr:rowOff>0</xdr:rowOff>
    </xdr:from>
    <xdr:to>
      <xdr:col>9</xdr:col>
      <xdr:colOff>3152</xdr:colOff>
      <xdr:row>5</xdr:row>
      <xdr:rowOff>52285</xdr:rowOff>
    </xdr:to>
    <xdr:pic>
      <xdr:nvPicPr>
        <xdr:cNvPr id="2" name="Grafik 1" descr="http://www.judobund.de/fileadmin/_processed_/csm_1396-Deutscher_Jugendpokal_Logo_und_Hintergrund_9d31c9d6d0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C6F5FF"/>
            </a:clrFrom>
            <a:clrTo>
              <a:srgbClr val="C6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35" t="3562" r="10198" b="2808"/>
        <a:stretch/>
      </xdr:blipFill>
      <xdr:spPr bwMode="auto">
        <a:xfrm>
          <a:off x="4900376" y="0"/>
          <a:ext cx="1960776" cy="1481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270001</xdr:colOff>
      <xdr:row>5</xdr:row>
      <xdr:rowOff>52531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7" t="4920" r="6589" b="4114"/>
        <a:stretch/>
      </xdr:blipFill>
      <xdr:spPr>
        <a:xfrm>
          <a:off x="0" y="0"/>
          <a:ext cx="1032001" cy="1481281"/>
        </a:xfrm>
        <a:prstGeom prst="rect">
          <a:avLst/>
        </a:prstGeom>
      </xdr:spPr>
    </xdr:pic>
    <xdr:clientData/>
  </xdr:twoCellAnchor>
  <xdr:twoCellAnchor>
    <xdr:from>
      <xdr:col>6</xdr:col>
      <xdr:colOff>353786</xdr:colOff>
      <xdr:row>31</xdr:row>
      <xdr:rowOff>0</xdr:rowOff>
    </xdr:from>
    <xdr:to>
      <xdr:col>6</xdr:col>
      <xdr:colOff>360589</xdr:colOff>
      <xdr:row>32</xdr:row>
      <xdr:rowOff>210910</xdr:rowOff>
    </xdr:to>
    <xdr:cxnSp macro="">
      <xdr:nvCxnSpPr>
        <xdr:cNvPr id="7" name="Gerade Verbindung mit Pfeil 6"/>
        <xdr:cNvCxnSpPr/>
      </xdr:nvCxnSpPr>
      <xdr:spPr>
        <a:xfrm flipH="1" flipV="1">
          <a:off x="4925786" y="6300107"/>
          <a:ext cx="6803" cy="40821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328376</xdr:colOff>
      <xdr:row>0</xdr:row>
      <xdr:rowOff>0</xdr:rowOff>
    </xdr:from>
    <xdr:to>
      <xdr:col>9</xdr:col>
      <xdr:colOff>3152</xdr:colOff>
      <xdr:row>5</xdr:row>
      <xdr:rowOff>0</xdr:rowOff>
    </xdr:to>
    <xdr:pic>
      <xdr:nvPicPr>
        <xdr:cNvPr id="2" name="Grafik 1" descr="http://www.judobund.de/fileadmin/_processed_/csm_1396-Deutscher_Jugendpokal_Logo_und_Hintergrund_9d31c9d6d0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C6F5FF"/>
            </a:clrFrom>
            <a:clrTo>
              <a:srgbClr val="C6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35" t="3562" r="10198" b="2808"/>
        <a:stretch/>
      </xdr:blipFill>
      <xdr:spPr bwMode="auto">
        <a:xfrm>
          <a:off x="4900376" y="0"/>
          <a:ext cx="1960776" cy="1485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270001</xdr:colOff>
      <xdr:row>5</xdr:row>
      <xdr:rowOff>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7" t="4920" r="6589" b="4114"/>
        <a:stretch/>
      </xdr:blipFill>
      <xdr:spPr>
        <a:xfrm>
          <a:off x="0" y="0"/>
          <a:ext cx="1032001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30"/>
  <sheetViews>
    <sheetView showGridLines="0" tabSelected="1" zoomScale="80" zoomScaleNormal="80" workbookViewId="0">
      <selection activeCell="G27" sqref="G27"/>
    </sheetView>
  </sheetViews>
  <sheetFormatPr baseColWidth="10" defaultColWidth="11.42578125" defaultRowHeight="23.25" x14ac:dyDescent="0.35"/>
  <cols>
    <col min="1" max="16384" width="11.42578125" style="98"/>
  </cols>
  <sheetData>
    <row r="1" spans="1:1" x14ac:dyDescent="0.35">
      <c r="A1" s="97" t="s">
        <v>59</v>
      </c>
    </row>
    <row r="2" spans="1:1" x14ac:dyDescent="0.35">
      <c r="A2" s="99" t="s">
        <v>83</v>
      </c>
    </row>
    <row r="3" spans="1:1" ht="12" customHeight="1" x14ac:dyDescent="0.35"/>
    <row r="4" spans="1:1" x14ac:dyDescent="0.35">
      <c r="A4" s="98" t="s">
        <v>58</v>
      </c>
    </row>
    <row r="5" spans="1:1" x14ac:dyDescent="0.35">
      <c r="A5" s="98" t="s">
        <v>49</v>
      </c>
    </row>
    <row r="6" spans="1:1" x14ac:dyDescent="0.35">
      <c r="A6" s="98" t="s">
        <v>47</v>
      </c>
    </row>
    <row r="7" spans="1:1" x14ac:dyDescent="0.35">
      <c r="A7" s="98" t="s">
        <v>53</v>
      </c>
    </row>
    <row r="8" spans="1:1" x14ac:dyDescent="0.35">
      <c r="A8" s="98" t="s">
        <v>48</v>
      </c>
    </row>
    <row r="9" spans="1:1" x14ac:dyDescent="0.35">
      <c r="A9" s="98" t="s">
        <v>54</v>
      </c>
    </row>
    <row r="10" spans="1:1" x14ac:dyDescent="0.35">
      <c r="A10" s="98" t="s">
        <v>85</v>
      </c>
    </row>
    <row r="11" spans="1:1" x14ac:dyDescent="0.35">
      <c r="A11" s="98" t="s">
        <v>61</v>
      </c>
    </row>
    <row r="13" spans="1:1" ht="12" customHeight="1" x14ac:dyDescent="0.35"/>
    <row r="14" spans="1:1" x14ac:dyDescent="0.35">
      <c r="A14" s="98" t="s">
        <v>82</v>
      </c>
    </row>
    <row r="15" spans="1:1" x14ac:dyDescent="0.35">
      <c r="A15" s="98" t="s">
        <v>132</v>
      </c>
    </row>
    <row r="16" spans="1:1" x14ac:dyDescent="0.35">
      <c r="A16" s="98" t="s">
        <v>87</v>
      </c>
    </row>
    <row r="17" spans="1:1" x14ac:dyDescent="0.35">
      <c r="A17" s="98" t="s">
        <v>122</v>
      </c>
    </row>
    <row r="18" spans="1:1" x14ac:dyDescent="0.35">
      <c r="A18" s="98" t="s">
        <v>136</v>
      </c>
    </row>
    <row r="19" spans="1:1" ht="12" customHeight="1" x14ac:dyDescent="0.35"/>
    <row r="20" spans="1:1" x14ac:dyDescent="0.35">
      <c r="A20" s="98" t="s">
        <v>57</v>
      </c>
    </row>
    <row r="21" spans="1:1" x14ac:dyDescent="0.35">
      <c r="A21" s="98" t="s">
        <v>137</v>
      </c>
    </row>
    <row r="22" spans="1:1" ht="12" customHeight="1" x14ac:dyDescent="0.35"/>
    <row r="23" spans="1:1" x14ac:dyDescent="0.35">
      <c r="A23" s="98" t="s">
        <v>86</v>
      </c>
    </row>
    <row r="24" spans="1:1" x14ac:dyDescent="0.35">
      <c r="A24" s="98" t="s">
        <v>56</v>
      </c>
    </row>
    <row r="25" spans="1:1" ht="12" customHeight="1" x14ac:dyDescent="0.35"/>
    <row r="26" spans="1:1" x14ac:dyDescent="0.35">
      <c r="A26" s="98" t="s">
        <v>84</v>
      </c>
    </row>
    <row r="27" spans="1:1" x14ac:dyDescent="0.35">
      <c r="A27" s="98" t="s">
        <v>62</v>
      </c>
    </row>
    <row r="29" spans="1:1" ht="12" customHeight="1" x14ac:dyDescent="0.35"/>
    <row r="30" spans="1:1" x14ac:dyDescent="0.35">
      <c r="A30" s="98" t="s">
        <v>123</v>
      </c>
    </row>
  </sheetData>
  <sheetProtection password="F561" sheet="1" objects="1" scenarios="1" selectLockedCells="1" selectUnlockedCells="1"/>
  <pageMargins left="0.59055118110236227" right="0.59055118110236227" top="0.8858267716535434" bottom="0.295275590551181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9"/>
  <sheetViews>
    <sheetView showGridLines="0" topLeftCell="A20" zoomScale="110" zoomScaleNormal="110" workbookViewId="0">
      <selection activeCell="C35" sqref="C35:G35"/>
    </sheetView>
  </sheetViews>
  <sheetFormatPr baseColWidth="10" defaultColWidth="11.42578125" defaultRowHeight="15.75" x14ac:dyDescent="0.25"/>
  <cols>
    <col min="1" max="1" width="9.140625" style="1" customWidth="1"/>
    <col min="2" max="7" width="11.42578125" style="1"/>
    <col min="8" max="8" width="35.42578125" style="1" customWidth="1"/>
    <col min="9" max="16384" width="11.42578125" style="1"/>
  </cols>
  <sheetData>
    <row r="1" spans="1:8" hidden="1" x14ac:dyDescent="0.25">
      <c r="A1" s="2" t="s">
        <v>28</v>
      </c>
      <c r="B1" s="11" t="s">
        <v>2</v>
      </c>
      <c r="C1" s="2" t="s">
        <v>88</v>
      </c>
      <c r="D1" s="2" t="s">
        <v>26</v>
      </c>
      <c r="E1" s="2"/>
      <c r="F1" s="2" t="s">
        <v>3</v>
      </c>
      <c r="G1" s="2" t="s">
        <v>4</v>
      </c>
      <c r="H1" s="2" t="s">
        <v>32</v>
      </c>
    </row>
    <row r="2" spans="1:8" hidden="1" x14ac:dyDescent="0.25">
      <c r="A2" s="1" t="s">
        <v>5</v>
      </c>
      <c r="B2" s="1">
        <v>1</v>
      </c>
      <c r="C2" s="1" t="s">
        <v>121</v>
      </c>
      <c r="D2" s="1">
        <v>2009</v>
      </c>
      <c r="F2" s="5" t="s">
        <v>113</v>
      </c>
      <c r="G2" s="5" t="s">
        <v>113</v>
      </c>
      <c r="H2" s="1" t="s">
        <v>33</v>
      </c>
    </row>
    <row r="3" spans="1:8" hidden="1" x14ac:dyDescent="0.25">
      <c r="A3" s="1" t="s">
        <v>6</v>
      </c>
      <c r="B3" s="1">
        <v>2</v>
      </c>
      <c r="D3" s="1">
        <v>2010</v>
      </c>
      <c r="F3" s="5" t="s">
        <v>100</v>
      </c>
      <c r="G3" s="5" t="s">
        <v>115</v>
      </c>
      <c r="H3" s="1" t="s">
        <v>34</v>
      </c>
    </row>
    <row r="4" spans="1:8" hidden="1" x14ac:dyDescent="0.25">
      <c r="A4" s="1" t="s">
        <v>7</v>
      </c>
      <c r="B4" s="1">
        <v>3</v>
      </c>
      <c r="D4" s="1">
        <v>2011</v>
      </c>
      <c r="F4" s="5" t="s">
        <v>114</v>
      </c>
      <c r="G4" s="5" t="s">
        <v>116</v>
      </c>
    </row>
    <row r="5" spans="1:8" hidden="1" x14ac:dyDescent="0.25">
      <c r="A5" s="1" t="s">
        <v>8</v>
      </c>
      <c r="F5" s="5" t="s">
        <v>101</v>
      </c>
      <c r="G5" s="5" t="s">
        <v>117</v>
      </c>
    </row>
    <row r="6" spans="1:8" hidden="1" x14ac:dyDescent="0.25">
      <c r="A6" s="1" t="s">
        <v>9</v>
      </c>
      <c r="F6" s="5" t="s">
        <v>102</v>
      </c>
      <c r="G6" s="5" t="s">
        <v>118</v>
      </c>
    </row>
    <row r="7" spans="1:8" hidden="1" x14ac:dyDescent="0.25">
      <c r="A7" s="1" t="s">
        <v>10</v>
      </c>
    </row>
    <row r="8" spans="1:8" hidden="1" x14ac:dyDescent="0.25">
      <c r="A8" s="1" t="s">
        <v>11</v>
      </c>
      <c r="F8" s="1">
        <v>64</v>
      </c>
      <c r="G8" s="1">
        <v>61</v>
      </c>
    </row>
    <row r="9" spans="1:8" hidden="1" x14ac:dyDescent="0.25">
      <c r="A9" s="1" t="s">
        <v>12</v>
      </c>
    </row>
    <row r="10" spans="1:8" hidden="1" x14ac:dyDescent="0.25">
      <c r="A10" s="1" t="s">
        <v>13</v>
      </c>
    </row>
    <row r="11" spans="1:8" hidden="1" x14ac:dyDescent="0.25">
      <c r="A11" s="1" t="s">
        <v>14</v>
      </c>
    </row>
    <row r="12" spans="1:8" hidden="1" x14ac:dyDescent="0.25">
      <c r="A12" s="1" t="s">
        <v>15</v>
      </c>
    </row>
    <row r="13" spans="1:8" hidden="1" x14ac:dyDescent="0.25">
      <c r="A13" s="1" t="s">
        <v>16</v>
      </c>
    </row>
    <row r="14" spans="1:8" hidden="1" x14ac:dyDescent="0.25">
      <c r="A14" s="1" t="s">
        <v>17</v>
      </c>
    </row>
    <row r="15" spans="1:8" hidden="1" x14ac:dyDescent="0.25">
      <c r="A15" s="1" t="s">
        <v>18</v>
      </c>
    </row>
    <row r="16" spans="1:8" hidden="1" x14ac:dyDescent="0.25">
      <c r="A16" s="1" t="s">
        <v>19</v>
      </c>
    </row>
    <row r="17" spans="1:9" hidden="1" x14ac:dyDescent="0.25">
      <c r="A17" s="1" t="s">
        <v>20</v>
      </c>
    </row>
    <row r="18" spans="1:9" hidden="1" x14ac:dyDescent="0.25">
      <c r="A18" s="1" t="s">
        <v>21</v>
      </c>
    </row>
    <row r="19" spans="1:9" hidden="1" x14ac:dyDescent="0.25">
      <c r="A19" s="1" t="s">
        <v>22</v>
      </c>
    </row>
    <row r="21" spans="1:9" ht="18.75" x14ac:dyDescent="0.25">
      <c r="B21" s="139" t="s">
        <v>110</v>
      </c>
      <c r="C21" s="139"/>
      <c r="D21" s="139"/>
      <c r="E21" s="139"/>
      <c r="F21" s="139"/>
      <c r="G21" s="139"/>
    </row>
    <row r="22" spans="1:9" ht="21" x14ac:dyDescent="0.25">
      <c r="C22" s="119" t="s">
        <v>111</v>
      </c>
      <c r="D22" s="119"/>
      <c r="E22" s="119"/>
      <c r="F22" s="119"/>
    </row>
    <row r="23" spans="1:9" ht="21" x14ac:dyDescent="0.25">
      <c r="C23" s="119" t="s">
        <v>124</v>
      </c>
      <c r="D23" s="119"/>
      <c r="E23" s="119"/>
      <c r="F23" s="119"/>
    </row>
    <row r="25" spans="1:9" ht="31.5" x14ac:dyDescent="0.5">
      <c r="C25" s="120" t="s">
        <v>0</v>
      </c>
      <c r="D25" s="120"/>
      <c r="E25" s="120"/>
      <c r="F25" s="120"/>
    </row>
    <row r="27" spans="1:9" x14ac:dyDescent="0.25">
      <c r="A27" s="123" t="s">
        <v>135</v>
      </c>
      <c r="B27" s="123"/>
      <c r="C27" s="123"/>
      <c r="D27" s="123"/>
      <c r="E27" s="123"/>
      <c r="F27" s="123"/>
      <c r="G27" s="123"/>
      <c r="H27" s="123"/>
      <c r="I27" s="123"/>
    </row>
    <row r="28" spans="1:9" x14ac:dyDescent="0.25">
      <c r="A28" s="123" t="s">
        <v>52</v>
      </c>
      <c r="B28" s="123"/>
      <c r="C28" s="123"/>
      <c r="D28" s="123"/>
      <c r="E28" s="123"/>
      <c r="F28" s="123"/>
      <c r="G28" s="123"/>
      <c r="H28" s="123"/>
      <c r="I28" s="123"/>
    </row>
    <row r="29" spans="1:9" ht="16.5" thickBot="1" x14ac:dyDescent="0.3">
      <c r="A29" s="3"/>
    </row>
    <row r="30" spans="1:9" ht="16.5" thickBot="1" x14ac:dyDescent="0.3">
      <c r="A30" s="1" t="s">
        <v>50</v>
      </c>
      <c r="C30" s="124"/>
      <c r="D30" s="125"/>
      <c r="E30" s="125"/>
      <c r="F30" s="125"/>
      <c r="G30" s="126"/>
      <c r="I30" s="15" t="s">
        <v>44</v>
      </c>
    </row>
    <row r="31" spans="1:9" ht="16.5" thickBot="1" x14ac:dyDescent="0.3">
      <c r="A31" s="1" t="s">
        <v>112</v>
      </c>
      <c r="C31" s="127"/>
      <c r="D31" s="128"/>
      <c r="E31" s="128"/>
      <c r="F31" s="128"/>
      <c r="G31" s="129"/>
      <c r="I31" s="65"/>
    </row>
    <row r="32" spans="1:9" ht="8.25" customHeight="1" thickBot="1" x14ac:dyDescent="0.3">
      <c r="C32" s="10"/>
      <c r="D32" s="10"/>
      <c r="E32" s="10"/>
      <c r="F32" s="10"/>
      <c r="G32" s="10"/>
      <c r="I32" s="16"/>
    </row>
    <row r="33" spans="1:10" ht="16.5" thickBot="1" x14ac:dyDescent="0.3">
      <c r="A33" s="1" t="s">
        <v>29</v>
      </c>
      <c r="C33" s="130"/>
      <c r="D33" s="131"/>
      <c r="E33" s="131"/>
      <c r="F33" s="131"/>
      <c r="G33" s="132"/>
      <c r="I33" s="15" t="s">
        <v>45</v>
      </c>
    </row>
    <row r="34" spans="1:10" ht="16.5" thickBot="1" x14ac:dyDescent="0.3">
      <c r="A34" s="1" t="s">
        <v>30</v>
      </c>
      <c r="C34" s="133"/>
      <c r="D34" s="134"/>
      <c r="E34" s="134"/>
      <c r="F34" s="134"/>
      <c r="G34" s="135"/>
      <c r="I34" s="65"/>
    </row>
    <row r="35" spans="1:10" ht="16.5" thickBot="1" x14ac:dyDescent="0.3">
      <c r="A35" s="1" t="s">
        <v>31</v>
      </c>
      <c r="C35" s="133"/>
      <c r="D35" s="134"/>
      <c r="E35" s="134"/>
      <c r="F35" s="134"/>
      <c r="G35" s="135"/>
      <c r="I35" s="90" t="s">
        <v>130</v>
      </c>
    </row>
    <row r="36" spans="1:10" ht="16.5" thickBot="1" x14ac:dyDescent="0.3">
      <c r="A36" s="1" t="s">
        <v>119</v>
      </c>
      <c r="C36" s="133"/>
      <c r="D36" s="134"/>
      <c r="E36" s="134"/>
      <c r="F36" s="134"/>
      <c r="G36" s="135"/>
      <c r="I36" s="65"/>
    </row>
    <row r="37" spans="1:10" ht="16.5" thickBot="1" x14ac:dyDescent="0.3">
      <c r="A37" s="1" t="s">
        <v>51</v>
      </c>
      <c r="C37" s="136"/>
      <c r="D37" s="137"/>
      <c r="E37" s="137"/>
      <c r="F37" s="137"/>
      <c r="G37" s="138"/>
    </row>
    <row r="38" spans="1:10" ht="7.15" customHeight="1" thickBot="1" x14ac:dyDescent="0.3">
      <c r="D38" s="6"/>
      <c r="E38" s="6"/>
      <c r="F38" s="6"/>
      <c r="G38" s="6"/>
    </row>
    <row r="39" spans="1:10" ht="16.5" thickBot="1" x14ac:dyDescent="0.3">
      <c r="A39" s="1" t="s">
        <v>125</v>
      </c>
      <c r="C39" s="100"/>
      <c r="D39" s="101"/>
      <c r="E39" s="101"/>
      <c r="F39" s="101"/>
      <c r="G39" s="102"/>
    </row>
    <row r="40" spans="1:10" ht="7.15" customHeight="1" thickBot="1" x14ac:dyDescent="0.3">
      <c r="D40" s="6"/>
      <c r="E40" s="6"/>
      <c r="F40" s="6"/>
      <c r="G40" s="6"/>
    </row>
    <row r="41" spans="1:10" ht="15.6" customHeight="1" x14ac:dyDescent="0.25">
      <c r="A41" s="1" t="s">
        <v>126</v>
      </c>
      <c r="C41" s="103" t="s">
        <v>90</v>
      </c>
      <c r="D41" s="104"/>
      <c r="E41" s="104"/>
      <c r="F41" s="108" t="s">
        <v>91</v>
      </c>
      <c r="G41" s="109"/>
      <c r="H41" s="110" t="s">
        <v>127</v>
      </c>
      <c r="I41" s="92"/>
      <c r="J41" s="92"/>
    </row>
    <row r="42" spans="1:10" ht="16.5" thickBot="1" x14ac:dyDescent="0.3">
      <c r="C42" s="105"/>
      <c r="D42" s="106"/>
      <c r="E42" s="106"/>
      <c r="F42" s="106"/>
      <c r="G42" s="107"/>
      <c r="H42" s="110"/>
      <c r="I42" s="92"/>
      <c r="J42" s="92"/>
    </row>
    <row r="43" spans="1:10" ht="12.6" customHeight="1" x14ac:dyDescent="0.25">
      <c r="D43" s="6"/>
      <c r="E43" s="6"/>
      <c r="F43" s="6"/>
      <c r="G43" s="6"/>
      <c r="H43" s="91"/>
      <c r="I43" s="91"/>
      <c r="J43" s="91"/>
    </row>
    <row r="44" spans="1:10" ht="23.25" x14ac:dyDescent="0.35">
      <c r="A44" s="23" t="s">
        <v>46</v>
      </c>
      <c r="B44" s="23"/>
      <c r="C44" s="23"/>
      <c r="D44" s="23"/>
      <c r="E44" s="23"/>
      <c r="F44" s="23"/>
      <c r="G44" s="23"/>
    </row>
    <row r="45" spans="1:10" s="8" customFormat="1" ht="12.75" thickBot="1" x14ac:dyDescent="0.25">
      <c r="A45" s="24"/>
      <c r="B45" s="24"/>
      <c r="C45" s="24"/>
      <c r="D45" s="24"/>
      <c r="E45" s="24"/>
      <c r="F45" s="24"/>
      <c r="G45" s="24"/>
    </row>
    <row r="46" spans="1:10" ht="16.5" thickBot="1" x14ac:dyDescent="0.3">
      <c r="A46" s="25" t="s">
        <v>43</v>
      </c>
      <c r="B46" s="28" t="s">
        <v>23</v>
      </c>
      <c r="C46" s="121" t="s">
        <v>24</v>
      </c>
      <c r="D46" s="122"/>
      <c r="E46" s="121" t="s">
        <v>25</v>
      </c>
      <c r="F46" s="122"/>
      <c r="G46" s="30" t="s">
        <v>26</v>
      </c>
      <c r="H46" s="93" t="s">
        <v>128</v>
      </c>
    </row>
    <row r="47" spans="1:10" x14ac:dyDescent="0.25">
      <c r="A47" s="27">
        <v>1</v>
      </c>
      <c r="B47" s="66"/>
      <c r="C47" s="141"/>
      <c r="D47" s="142"/>
      <c r="E47" s="141"/>
      <c r="F47" s="142"/>
      <c r="G47" s="66"/>
      <c r="H47" s="94"/>
    </row>
    <row r="48" spans="1:10" x14ac:dyDescent="0.25">
      <c r="A48" s="26">
        <v>2</v>
      </c>
      <c r="B48" s="67"/>
      <c r="C48" s="117"/>
      <c r="D48" s="118"/>
      <c r="E48" s="117"/>
      <c r="F48" s="118"/>
      <c r="G48" s="67"/>
      <c r="H48" s="95"/>
    </row>
    <row r="49" spans="1:8" x14ac:dyDescent="0.25">
      <c r="A49" s="26">
        <v>3</v>
      </c>
      <c r="B49" s="67"/>
      <c r="C49" s="117"/>
      <c r="D49" s="118"/>
      <c r="E49" s="117"/>
      <c r="F49" s="118"/>
      <c r="G49" s="67"/>
      <c r="H49" s="95"/>
    </row>
    <row r="50" spans="1:8" x14ac:dyDescent="0.25">
      <c r="A50" s="26">
        <v>4</v>
      </c>
      <c r="B50" s="67"/>
      <c r="C50" s="117"/>
      <c r="D50" s="118"/>
      <c r="E50" s="117"/>
      <c r="F50" s="118"/>
      <c r="G50" s="67"/>
      <c r="H50" s="95"/>
    </row>
    <row r="51" spans="1:8" x14ac:dyDescent="0.25">
      <c r="A51" s="26">
        <v>5</v>
      </c>
      <c r="B51" s="67"/>
      <c r="C51" s="117"/>
      <c r="D51" s="118"/>
      <c r="E51" s="117"/>
      <c r="F51" s="118"/>
      <c r="G51" s="67"/>
      <c r="H51" s="95"/>
    </row>
    <row r="52" spans="1:8" x14ac:dyDescent="0.25">
      <c r="A52" s="26">
        <v>6</v>
      </c>
      <c r="B52" s="67"/>
      <c r="C52" s="117"/>
      <c r="D52" s="118"/>
      <c r="E52" s="117"/>
      <c r="F52" s="118"/>
      <c r="G52" s="67"/>
      <c r="H52" s="95"/>
    </row>
    <row r="53" spans="1:8" x14ac:dyDescent="0.25">
      <c r="A53" s="26">
        <v>7</v>
      </c>
      <c r="B53" s="67"/>
      <c r="C53" s="117"/>
      <c r="D53" s="118"/>
      <c r="E53" s="117"/>
      <c r="F53" s="118"/>
      <c r="G53" s="67"/>
      <c r="H53" s="95"/>
    </row>
    <row r="54" spans="1:8" x14ac:dyDescent="0.25">
      <c r="A54" s="26">
        <v>8</v>
      </c>
      <c r="B54" s="67"/>
      <c r="C54" s="117"/>
      <c r="D54" s="118"/>
      <c r="E54" s="117"/>
      <c r="F54" s="118"/>
      <c r="G54" s="67"/>
      <c r="H54" s="95"/>
    </row>
    <row r="55" spans="1:8" x14ac:dyDescent="0.25">
      <c r="A55" s="26">
        <v>9</v>
      </c>
      <c r="B55" s="67"/>
      <c r="C55" s="117"/>
      <c r="D55" s="118"/>
      <c r="E55" s="117"/>
      <c r="F55" s="118"/>
      <c r="G55" s="67"/>
      <c r="H55" s="95"/>
    </row>
    <row r="56" spans="1:8" ht="16.5" thickBot="1" x14ac:dyDescent="0.3">
      <c r="A56" s="33">
        <v>10</v>
      </c>
      <c r="B56" s="68"/>
      <c r="C56" s="115"/>
      <c r="D56" s="140"/>
      <c r="E56" s="115"/>
      <c r="F56" s="116"/>
      <c r="G56" s="68"/>
      <c r="H56" s="96"/>
    </row>
    <row r="57" spans="1:8" x14ac:dyDescent="0.25">
      <c r="A57" s="31">
        <v>11</v>
      </c>
      <c r="B57" s="32" t="s">
        <v>27</v>
      </c>
      <c r="C57" s="113"/>
      <c r="D57" s="114"/>
      <c r="E57" s="113"/>
      <c r="F57" s="114"/>
      <c r="G57" s="7"/>
    </row>
    <row r="58" spans="1:8" ht="16.5" thickBot="1" x14ac:dyDescent="0.3">
      <c r="A58" s="21">
        <v>12</v>
      </c>
      <c r="B58" s="29" t="s">
        <v>27</v>
      </c>
      <c r="C58" s="111"/>
      <c r="D58" s="112"/>
      <c r="E58" s="111"/>
      <c r="F58" s="112"/>
      <c r="G58" s="7"/>
    </row>
    <row r="59" spans="1:8" x14ac:dyDescent="0.25">
      <c r="B59" s="4"/>
    </row>
  </sheetData>
  <sheetProtection password="F561" sheet="1" selectLockedCells="1"/>
  <mergeCells count="44">
    <mergeCell ref="C48:D48"/>
    <mergeCell ref="C49:D49"/>
    <mergeCell ref="E47:F47"/>
    <mergeCell ref="E48:F48"/>
    <mergeCell ref="E49:F49"/>
    <mergeCell ref="B21:G21"/>
    <mergeCell ref="C58:D58"/>
    <mergeCell ref="E50:F50"/>
    <mergeCell ref="E51:F51"/>
    <mergeCell ref="E52:F52"/>
    <mergeCell ref="C52:D52"/>
    <mergeCell ref="C51:D51"/>
    <mergeCell ref="C50:D50"/>
    <mergeCell ref="E54:F54"/>
    <mergeCell ref="E53:F53"/>
    <mergeCell ref="C53:D53"/>
    <mergeCell ref="C54:D54"/>
    <mergeCell ref="C55:D55"/>
    <mergeCell ref="C56:D56"/>
    <mergeCell ref="C57:D57"/>
    <mergeCell ref="C47:D47"/>
    <mergeCell ref="C22:F22"/>
    <mergeCell ref="C23:F23"/>
    <mergeCell ref="C25:F25"/>
    <mergeCell ref="E46:F46"/>
    <mergeCell ref="A27:I27"/>
    <mergeCell ref="A28:I28"/>
    <mergeCell ref="C46:D46"/>
    <mergeCell ref="C30:G31"/>
    <mergeCell ref="C33:G33"/>
    <mergeCell ref="C34:G34"/>
    <mergeCell ref="C35:G35"/>
    <mergeCell ref="C36:G36"/>
    <mergeCell ref="C37:G37"/>
    <mergeCell ref="H41:H42"/>
    <mergeCell ref="E58:F58"/>
    <mergeCell ref="E57:F57"/>
    <mergeCell ref="E56:F56"/>
    <mergeCell ref="E55:F55"/>
    <mergeCell ref="C39:G39"/>
    <mergeCell ref="C41:E41"/>
    <mergeCell ref="C42:E42"/>
    <mergeCell ref="F42:G42"/>
    <mergeCell ref="F41:G41"/>
  </mergeCells>
  <dataValidations count="16">
    <dataValidation type="list" allowBlank="1" showInputMessage="1" showErrorMessage="1" sqref="G47:G56">
      <formula1>$D$2:$D$4</formula1>
    </dataValidation>
    <dataValidation type="list" allowBlank="1" showInputMessage="1" showErrorMessage="1" sqref="L32:L43 I31">
      <formula1>$F$1:$G$1</formula1>
    </dataValidation>
    <dataValidation type="list" allowBlank="1" showInputMessage="1" showErrorMessage="1" sqref="B47">
      <formula1>INDIRECT(I31)</formula1>
    </dataValidation>
    <dataValidation type="list" allowBlank="1" showInputMessage="1" showErrorMessage="1" sqref="B48">
      <formula1>INDIRECT(I31)</formula1>
    </dataValidation>
    <dataValidation type="list" allowBlank="1" showInputMessage="1" showErrorMessage="1" sqref="B49">
      <formula1>INDIRECT(I31)</formula1>
    </dataValidation>
    <dataValidation type="list" allowBlank="1" showInputMessage="1" showErrorMessage="1" sqref="B50">
      <formula1>INDIRECT(I31)</formula1>
    </dataValidation>
    <dataValidation type="list" allowBlank="1" showInputMessage="1" showErrorMessage="1" sqref="B51">
      <formula1>INDIRECT(I31)</formula1>
    </dataValidation>
    <dataValidation type="list" allowBlank="1" showInputMessage="1" showErrorMessage="1" sqref="B52">
      <formula1>INDIRECT(I31)</formula1>
    </dataValidation>
    <dataValidation type="list" allowBlank="1" showInputMessage="1" showErrorMessage="1" sqref="B53">
      <formula1>INDIRECT(I31)</formula1>
    </dataValidation>
    <dataValidation type="list" allowBlank="1" showInputMessage="1" showErrorMessage="1" sqref="B54">
      <formula1>INDIRECT(I31)</formula1>
    </dataValidation>
    <dataValidation type="list" allowBlank="1" showInputMessage="1" showErrorMessage="1" sqref="B55">
      <formula1>INDIRECT(I31)</formula1>
    </dataValidation>
    <dataValidation type="list" allowBlank="1" showInputMessage="1" showErrorMessage="1" sqref="B56">
      <formula1>INDIRECT(I31)</formula1>
    </dataValidation>
    <dataValidation type="list" allowBlank="1" showInputMessage="1" showErrorMessage="1" sqref="M32:M43 I34">
      <formula1>$A$2:$A$19</formula1>
    </dataValidation>
    <dataValidation type="list" allowBlank="1" showInputMessage="1" showErrorMessage="1" sqref="N32:N43">
      <formula1>$B$2:$B$4</formula1>
    </dataValidation>
    <dataValidation type="list" allowBlank="1" showInputMessage="1" showErrorMessage="1" sqref="D39:G39 C39">
      <mc:AlternateContent xmlns:x12ac="http://schemas.microsoft.com/office/spreadsheetml/2011/1/ac" xmlns:mc="http://schemas.openxmlformats.org/markup-compatibility/2006">
        <mc:Choice Requires="x12ac">
          <x12ac:list>"Freitag, 8.12.2023 (17:30-19:30)","Samstag, 9.12.2023 (7:30-8:00)"</x12ac:list>
        </mc:Choice>
        <mc:Fallback>
          <formula1>"Freitag, 8.12.2023 (17:30-19:30),Samstag, 9.12.2023 (7:30-8:00)"</formula1>
        </mc:Fallback>
      </mc:AlternateContent>
    </dataValidation>
    <dataValidation type="list" allowBlank="1" showInputMessage="1" showErrorMessage="1" sqref="I36">
      <formula1>"1,2,3"</formula1>
    </dataValidation>
  </dataValidations>
  <printOptions horizontalCentered="1"/>
  <pageMargins left="0.9055118110236221" right="0.59055118110236227" top="0.59055118110236227" bottom="0.31496062992125984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1"/>
  <sheetViews>
    <sheetView showGridLines="0" topLeftCell="A16" zoomScaleNormal="100" zoomScaleSheetLayoutView="95" workbookViewId="0">
      <selection activeCell="B39" sqref="B39"/>
    </sheetView>
  </sheetViews>
  <sheetFormatPr baseColWidth="10" defaultColWidth="11.42578125" defaultRowHeight="15.75" x14ac:dyDescent="0.25"/>
  <cols>
    <col min="1" max="1" width="10" style="1" customWidth="1"/>
    <col min="2" max="2" width="40" style="1" customWidth="1"/>
    <col min="3" max="5" width="10" style="1" customWidth="1"/>
    <col min="6" max="16384" width="11.42578125" style="1"/>
  </cols>
  <sheetData>
    <row r="1" spans="1:7" hidden="1" x14ac:dyDescent="0.25">
      <c r="C1" s="84"/>
      <c r="D1" s="84"/>
      <c r="E1" s="84"/>
    </row>
    <row r="2" spans="1:7" hidden="1" x14ac:dyDescent="0.25">
      <c r="C2" s="84"/>
      <c r="D2" s="84"/>
      <c r="E2" s="84"/>
    </row>
    <row r="3" spans="1:7" hidden="1" x14ac:dyDescent="0.25">
      <c r="C3" s="84"/>
      <c r="D3" s="84"/>
      <c r="E3" s="84"/>
    </row>
    <row r="4" spans="1:7" hidden="1" x14ac:dyDescent="0.25">
      <c r="C4" s="84"/>
      <c r="D4" s="84"/>
      <c r="E4" s="84"/>
    </row>
    <row r="5" spans="1:7" hidden="1" x14ac:dyDescent="0.25">
      <c r="C5" s="84"/>
      <c r="D5" s="84"/>
      <c r="E5" s="84"/>
    </row>
    <row r="6" spans="1:7" hidden="1" x14ac:dyDescent="0.25">
      <c r="C6" s="84"/>
      <c r="D6" s="84"/>
      <c r="E6" s="84"/>
    </row>
    <row r="7" spans="1:7" ht="8.25" hidden="1" customHeight="1" x14ac:dyDescent="0.25">
      <c r="A7" s="9" t="s">
        <v>103</v>
      </c>
      <c r="C7" s="84"/>
      <c r="D7" s="84"/>
      <c r="E7" s="84"/>
    </row>
    <row r="8" spans="1:7" ht="8.25" hidden="1" customHeight="1" x14ac:dyDescent="0.25">
      <c r="C8" s="84"/>
      <c r="D8" s="84"/>
      <c r="E8" s="84"/>
      <c r="G8" s="11"/>
    </row>
    <row r="9" spans="1:7" hidden="1" x14ac:dyDescent="0.25">
      <c r="A9" s="2">
        <f>MELDUNG!C30</f>
        <v>0</v>
      </c>
      <c r="C9" s="84"/>
      <c r="D9" s="84"/>
      <c r="E9" s="84"/>
    </row>
    <row r="10" spans="1:7" hidden="1" x14ac:dyDescent="0.25">
      <c r="A10" s="1">
        <f>MELDUNG!C33</f>
        <v>0</v>
      </c>
      <c r="C10" s="84"/>
      <c r="D10" s="84"/>
      <c r="E10" s="84"/>
    </row>
    <row r="11" spans="1:7" hidden="1" x14ac:dyDescent="0.25">
      <c r="A11" s="1">
        <f>MELDUNG!C34</f>
        <v>0</v>
      </c>
      <c r="C11" s="84"/>
      <c r="D11" s="84"/>
      <c r="E11" s="84"/>
    </row>
    <row r="12" spans="1:7" hidden="1" x14ac:dyDescent="0.25">
      <c r="A12" s="1">
        <f>MELDUNG!C35</f>
        <v>0</v>
      </c>
    </row>
    <row r="13" spans="1:7" hidden="1" x14ac:dyDescent="0.25"/>
    <row r="14" spans="1:7" hidden="1" x14ac:dyDescent="0.25"/>
    <row r="15" spans="1:7" hidden="1" x14ac:dyDescent="0.25"/>
    <row r="16" spans="1:7" ht="31.5" x14ac:dyDescent="0.5">
      <c r="A16" s="120" t="s">
        <v>35</v>
      </c>
      <c r="B16" s="120"/>
      <c r="C16" s="120"/>
      <c r="D16" s="120"/>
      <c r="E16" s="120"/>
    </row>
    <row r="18" spans="1:5" x14ac:dyDescent="0.25">
      <c r="A18" s="143" t="str">
        <f>MELDUNG!B21 &amp;" "&amp; MELDUNG!I31</f>
        <v xml:space="preserve">Deutsche-Vereins-Mannschaftsmeisterschaft U15 </v>
      </c>
      <c r="B18" s="143"/>
      <c r="C18" s="143"/>
      <c r="D18" s="143"/>
      <c r="E18" s="143"/>
    </row>
    <row r="19" spans="1:5" x14ac:dyDescent="0.25">
      <c r="A19" s="143" t="str">
        <f>" am "&amp;MELDUNG!C22&amp;" in "&amp;MELDUNG!C23</f>
        <v xml:space="preserve"> am (Deutscher Jugend-Pokal) in 09.12.2023 Senftenberg</v>
      </c>
      <c r="B19" s="143"/>
      <c r="C19" s="143"/>
      <c r="D19" s="143"/>
      <c r="E19" s="143"/>
    </row>
    <row r="22" spans="1:5" x14ac:dyDescent="0.25">
      <c r="A22" s="13"/>
      <c r="B22" s="13"/>
      <c r="C22" s="13"/>
      <c r="D22" s="13"/>
      <c r="E22" s="13"/>
    </row>
    <row r="23" spans="1:5" x14ac:dyDescent="0.25">
      <c r="A23" s="17" t="s">
        <v>36</v>
      </c>
      <c r="B23" s="17" t="s">
        <v>37</v>
      </c>
      <c r="C23" s="11" t="s">
        <v>38</v>
      </c>
      <c r="D23" s="11" t="s">
        <v>39</v>
      </c>
      <c r="E23" s="11" t="s">
        <v>40</v>
      </c>
    </row>
    <row r="24" spans="1:5" ht="8.25" customHeight="1" x14ac:dyDescent="0.25">
      <c r="A24" s="17"/>
      <c r="B24" s="17"/>
      <c r="C24" s="11"/>
      <c r="D24" s="11"/>
      <c r="E24" s="11"/>
    </row>
    <row r="25" spans="1:5" x14ac:dyDescent="0.25">
      <c r="A25" s="13">
        <v>1</v>
      </c>
      <c r="B25" s="1" t="s">
        <v>120</v>
      </c>
      <c r="C25" s="18">
        <v>1</v>
      </c>
      <c r="D25" s="19">
        <v>90</v>
      </c>
      <c r="E25" s="19">
        <v>90</v>
      </c>
    </row>
    <row r="26" spans="1:5" hidden="1" x14ac:dyDescent="0.25">
      <c r="A26" s="85">
        <v>5</v>
      </c>
      <c r="B26" s="84" t="s">
        <v>104</v>
      </c>
      <c r="C26" s="86" t="e">
        <f>MELDUNG!#REF!</f>
        <v>#REF!</v>
      </c>
      <c r="D26" s="87">
        <v>8</v>
      </c>
      <c r="E26" s="87" t="e">
        <f>D26*C26</f>
        <v>#REF!</v>
      </c>
    </row>
    <row r="27" spans="1:5" hidden="1" x14ac:dyDescent="0.25">
      <c r="A27" s="85">
        <v>6</v>
      </c>
      <c r="B27" s="84" t="s">
        <v>105</v>
      </c>
      <c r="C27" s="86" t="e">
        <f>MELDUNG!#REF!</f>
        <v>#REF!</v>
      </c>
      <c r="D27" s="87">
        <v>8</v>
      </c>
      <c r="E27" s="87" t="e">
        <f>D27*C27</f>
        <v>#REF!</v>
      </c>
    </row>
    <row r="28" spans="1:5" ht="8.25" customHeight="1" x14ac:dyDescent="0.25">
      <c r="A28" s="13"/>
      <c r="C28" s="18"/>
      <c r="D28" s="19"/>
      <c r="E28" s="19"/>
    </row>
    <row r="29" spans="1:5" x14ac:dyDescent="0.25">
      <c r="D29" s="14" t="s">
        <v>41</v>
      </c>
      <c r="E29" s="12">
        <f>SUM(E25)</f>
        <v>90</v>
      </c>
    </row>
    <row r="33" spans="1:5" x14ac:dyDescent="0.25">
      <c r="A33" s="1" t="s">
        <v>133</v>
      </c>
    </row>
    <row r="34" spans="1:5" x14ac:dyDescent="0.25">
      <c r="B34" s="1" t="s">
        <v>106</v>
      </c>
      <c r="E34" s="6"/>
    </row>
    <row r="35" spans="1:5" x14ac:dyDescent="0.25">
      <c r="B35" s="1" t="s">
        <v>107</v>
      </c>
      <c r="E35" s="6"/>
    </row>
    <row r="36" spans="1:5" x14ac:dyDescent="0.25">
      <c r="B36" s="1" t="s">
        <v>134</v>
      </c>
      <c r="E36" s="6"/>
    </row>
    <row r="37" spans="1:5" x14ac:dyDescent="0.25">
      <c r="B37" s="1" t="s">
        <v>108</v>
      </c>
      <c r="E37" s="6"/>
    </row>
    <row r="38" spans="1:5" x14ac:dyDescent="0.25">
      <c r="B38" s="89" t="s">
        <v>109</v>
      </c>
      <c r="E38" s="6"/>
    </row>
    <row r="39" spans="1:5" x14ac:dyDescent="0.25">
      <c r="B39" s="88" t="str">
        <f>"DJP U15, "&amp;MELDUNG!C30&amp;", "&amp;MELDUNG!I31</f>
        <v xml:space="preserve">DJP U15, , </v>
      </c>
      <c r="E39" s="6"/>
    </row>
    <row r="40" spans="1:5" x14ac:dyDescent="0.25">
      <c r="E40" s="6"/>
    </row>
    <row r="41" spans="1:5" x14ac:dyDescent="0.25">
      <c r="E41" s="6"/>
    </row>
    <row r="42" spans="1:5" x14ac:dyDescent="0.25">
      <c r="E42" s="6"/>
    </row>
    <row r="43" spans="1:5" x14ac:dyDescent="0.25">
      <c r="A43" s="1" t="s">
        <v>42</v>
      </c>
      <c r="C43" s="34"/>
      <c r="D43" s="34"/>
      <c r="E43" s="34"/>
    </row>
    <row r="44" spans="1:5" x14ac:dyDescent="0.25">
      <c r="C44" s="144" t="s">
        <v>106</v>
      </c>
      <c r="D44" s="144"/>
      <c r="E44" s="144"/>
    </row>
    <row r="45" spans="1:5" x14ac:dyDescent="0.25">
      <c r="E45" s="6"/>
    </row>
    <row r="51" spans="3:5" x14ac:dyDescent="0.25">
      <c r="C51" s="8"/>
      <c r="D51" s="8"/>
      <c r="E51" s="20" t="str">
        <f>MELDUNG!I34 &amp; " " &amp; MELDUNG!I36 &amp; " " &amp; MELDUNG!I31</f>
        <v xml:space="preserve">  </v>
      </c>
    </row>
  </sheetData>
  <sheetProtection password="F561" sheet="1" selectLockedCells="1" selectUnlockedCells="1"/>
  <mergeCells count="4">
    <mergeCell ref="A16:E16"/>
    <mergeCell ref="A18:E18"/>
    <mergeCell ref="C44:E44"/>
    <mergeCell ref="A19:E19"/>
  </mergeCells>
  <printOptions horizontalCentered="1"/>
  <pageMargins left="0.9055118110236221" right="0.59055118110236227" top="0.59055118110236227" bottom="0.59055118110236227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zoomScaleNormal="100" workbookViewId="0">
      <selection activeCell="I10" sqref="I10"/>
    </sheetView>
  </sheetViews>
  <sheetFormatPr baseColWidth="10" defaultColWidth="11.42578125" defaultRowHeight="15.75" x14ac:dyDescent="0.25"/>
  <cols>
    <col min="1" max="2" width="11.42578125" style="1"/>
    <col min="3" max="3" width="12.140625" style="1" customWidth="1"/>
    <col min="4" max="4" width="11.42578125" style="1"/>
    <col min="5" max="5" width="14.7109375" style="1" customWidth="1"/>
    <col min="6" max="6" width="18.7109375" style="1" customWidth="1"/>
    <col min="7" max="16384" width="11.42578125" style="1"/>
  </cols>
  <sheetData>
    <row r="1" spans="1:9" ht="18.75" x14ac:dyDescent="0.3">
      <c r="C1" s="152" t="str">
        <f>MELDUNG!B21</f>
        <v>Deutsche-Vereins-Mannschaftsmeisterschaft U15</v>
      </c>
      <c r="D1" s="152"/>
      <c r="E1" s="152"/>
      <c r="F1" s="152"/>
    </row>
    <row r="2" spans="1:9" ht="23.25" x14ac:dyDescent="0.35">
      <c r="C2" s="153" t="str">
        <f>MELDUNG!C22</f>
        <v>(Deutscher Jugend-Pokal)</v>
      </c>
      <c r="D2" s="153"/>
      <c r="E2" s="153"/>
      <c r="F2" s="153"/>
    </row>
    <row r="3" spans="1:9" ht="23.25" x14ac:dyDescent="0.35">
      <c r="C3" s="153" t="str">
        <f>MELDUNG!C23</f>
        <v>09.12.2023 Senftenberg</v>
      </c>
      <c r="D3" s="153"/>
      <c r="E3" s="153"/>
      <c r="F3" s="153"/>
    </row>
    <row r="5" spans="1:9" ht="31.5" x14ac:dyDescent="0.5">
      <c r="C5" s="120" t="s">
        <v>63</v>
      </c>
      <c r="D5" s="120"/>
      <c r="E5" s="120"/>
      <c r="F5" s="120"/>
    </row>
    <row r="7" spans="1:9" ht="16.5" thickBot="1" x14ac:dyDescent="0.3"/>
    <row r="8" spans="1:9" ht="15.75" customHeight="1" x14ac:dyDescent="0.25">
      <c r="A8" s="154">
        <f>MELDUNG!C30</f>
        <v>0</v>
      </c>
      <c r="B8" s="155"/>
      <c r="C8" s="155"/>
      <c r="D8" s="155"/>
      <c r="E8" s="155"/>
      <c r="F8" s="155"/>
      <c r="G8" s="155"/>
      <c r="H8" s="155"/>
      <c r="I8" s="38">
        <f>MELDUNG!I31</f>
        <v>0</v>
      </c>
    </row>
    <row r="9" spans="1:9" ht="15.75" customHeight="1" x14ac:dyDescent="0.25">
      <c r="A9" s="156"/>
      <c r="B9" s="157"/>
      <c r="C9" s="157"/>
      <c r="D9" s="157"/>
      <c r="E9" s="157"/>
      <c r="F9" s="157"/>
      <c r="G9" s="157"/>
      <c r="H9" s="157"/>
      <c r="I9" s="39">
        <f>MELDUNG!I34</f>
        <v>0</v>
      </c>
    </row>
    <row r="10" spans="1:9" ht="15.75" customHeight="1" thickBot="1" x14ac:dyDescent="0.3">
      <c r="A10" s="158"/>
      <c r="B10" s="159"/>
      <c r="C10" s="159"/>
      <c r="D10" s="159"/>
      <c r="E10" s="159"/>
      <c r="F10" s="159"/>
      <c r="G10" s="159"/>
      <c r="H10" s="159"/>
      <c r="I10" s="40">
        <f>MELDUNG!I36</f>
        <v>0</v>
      </c>
    </row>
    <row r="11" spans="1:9" ht="16.5" thickBot="1" x14ac:dyDescent="0.3"/>
    <row r="12" spans="1:9" x14ac:dyDescent="0.25">
      <c r="A12" s="148" t="s">
        <v>93</v>
      </c>
      <c r="B12" s="148"/>
      <c r="C12" s="148"/>
      <c r="D12" s="148"/>
      <c r="E12" s="149"/>
      <c r="F12" s="69" t="s">
        <v>92</v>
      </c>
      <c r="G12" s="70"/>
      <c r="H12" s="69" t="s">
        <v>98</v>
      </c>
      <c r="I12" s="70"/>
    </row>
    <row r="13" spans="1:9" x14ac:dyDescent="0.25">
      <c r="A13" s="148"/>
      <c r="B13" s="148"/>
      <c r="C13" s="148"/>
      <c r="D13" s="148"/>
      <c r="E13" s="149"/>
      <c r="F13" s="7"/>
      <c r="G13" s="71"/>
      <c r="H13" s="7"/>
      <c r="I13" s="71"/>
    </row>
    <row r="14" spans="1:9" ht="16.5" thickBot="1" x14ac:dyDescent="0.3">
      <c r="A14" s="148"/>
      <c r="B14" s="148"/>
      <c r="C14" s="148"/>
      <c r="D14" s="148"/>
      <c r="E14" s="149"/>
      <c r="F14" s="72"/>
      <c r="G14" s="73"/>
      <c r="H14" s="72"/>
      <c r="I14" s="73"/>
    </row>
    <row r="17" spans="1:7" x14ac:dyDescent="0.25">
      <c r="A17" s="2" t="str">
        <f>"Jahrgänge:   "&amp; MELDUNG!D2 &amp; ", " &amp; MELDUNG!D3 &amp; " und " &amp; MELDUNG!D4</f>
        <v>Jahrgänge:   2009, 2010 und 2011</v>
      </c>
    </row>
    <row r="18" spans="1:7" x14ac:dyDescent="0.25">
      <c r="A18" s="2" t="str">
        <f>MELDUNG!C2&amp;"m:   "&amp;MELDUNG!F2&amp;", "&amp;MELDUNG!F3&amp;", "&amp;MELDUNG!F4&amp;", "&amp;MELDUNG!F5&amp;" und "&amp;MELDUNG!F6&amp;""</f>
        <v>U15m:   -40 kg, -46 kg, -55 kg, -66 kg und +66 kg</v>
      </c>
    </row>
    <row r="19" spans="1:7" x14ac:dyDescent="0.25">
      <c r="A19" s="2" t="str">
        <f>MELDUNG!C2&amp;"w:   "&amp;MELDUNG!G2&amp;", "&amp;MELDUNG!G3&amp;", "&amp;MELDUNG!G4&amp;", "&amp;MELDUNG!G5&amp;" und "&amp;MELDUNG!G6&amp;""</f>
        <v>U15w:   -40 kg, -48 kg, -57 kg, -63 kg und +63 kg</v>
      </c>
    </row>
    <row r="21" spans="1:7" s="8" customFormat="1" ht="14.25" x14ac:dyDescent="0.25">
      <c r="A21" s="43" t="s">
        <v>65</v>
      </c>
    </row>
    <row r="22" spans="1:7" s="8" customFormat="1" ht="14.25" x14ac:dyDescent="0.25">
      <c r="A22" s="43" t="s">
        <v>66</v>
      </c>
    </row>
    <row r="23" spans="1:7" s="8" customFormat="1" ht="14.25" x14ac:dyDescent="0.25">
      <c r="A23" s="43" t="s">
        <v>64</v>
      </c>
    </row>
    <row r="25" spans="1:7" s="22" customFormat="1" ht="12" x14ac:dyDescent="0.2">
      <c r="A25" s="62" t="s">
        <v>70</v>
      </c>
    </row>
    <row r="26" spans="1:7" s="22" customFormat="1" ht="12" x14ac:dyDescent="0.2">
      <c r="A26" s="41" t="s">
        <v>71</v>
      </c>
    </row>
    <row r="27" spans="1:7" s="22" customFormat="1" ht="12" x14ac:dyDescent="0.2">
      <c r="A27" s="41" t="s">
        <v>72</v>
      </c>
    </row>
    <row r="28" spans="1:7" s="22" customFormat="1" ht="12.75" thickBot="1" x14ac:dyDescent="0.25">
      <c r="A28" s="41" t="s">
        <v>73</v>
      </c>
    </row>
    <row r="29" spans="1:7" s="22" customFormat="1" ht="12" x14ac:dyDescent="0.2">
      <c r="A29" s="41" t="s">
        <v>74</v>
      </c>
      <c r="G29" s="76" t="s">
        <v>94</v>
      </c>
    </row>
    <row r="30" spans="1:7" s="22" customFormat="1" ht="12" x14ac:dyDescent="0.2">
      <c r="A30" s="41" t="s">
        <v>75</v>
      </c>
      <c r="G30" s="77" t="str">
        <f>MELDUNG!F5 &amp;" (männl.)"</f>
        <v>-66 kg (männl.)</v>
      </c>
    </row>
    <row r="31" spans="1:7" s="22" customFormat="1" ht="12.75" thickBot="1" x14ac:dyDescent="0.25">
      <c r="A31" s="41" t="s">
        <v>76</v>
      </c>
      <c r="G31" s="78" t="str">
        <f>MELDUNG!G5&amp;" (weibl.)"</f>
        <v>-63 kg (weibl.)</v>
      </c>
    </row>
    <row r="32" spans="1:7" x14ac:dyDescent="0.25">
      <c r="A32" s="42"/>
    </row>
    <row r="33" spans="1:9" ht="16.5" thickBot="1" x14ac:dyDescent="0.3"/>
    <row r="34" spans="1:9" s="44" customFormat="1" ht="31.5" customHeight="1" thickBot="1" x14ac:dyDescent="0.3">
      <c r="A34" s="54" t="s">
        <v>23</v>
      </c>
      <c r="B34" s="151" t="s">
        <v>24</v>
      </c>
      <c r="C34" s="151"/>
      <c r="D34" s="151" t="s">
        <v>25</v>
      </c>
      <c r="E34" s="151"/>
      <c r="F34" s="58" t="s">
        <v>26</v>
      </c>
      <c r="G34" s="57" t="s">
        <v>69</v>
      </c>
      <c r="H34" s="55" t="s">
        <v>68</v>
      </c>
      <c r="I34" s="56" t="s">
        <v>67</v>
      </c>
    </row>
    <row r="35" spans="1:9" s="44" customFormat="1" ht="31.5" customHeight="1" x14ac:dyDescent="0.25">
      <c r="A35" s="51">
        <f>MELDUNG!B47</f>
        <v>0</v>
      </c>
      <c r="B35" s="150">
        <f>MELDUNG!C47</f>
        <v>0</v>
      </c>
      <c r="C35" s="150"/>
      <c r="D35" s="150">
        <f>MELDUNG!E47</f>
        <v>0</v>
      </c>
      <c r="E35" s="150"/>
      <c r="F35" s="59">
        <f>MELDUNG!G47</f>
        <v>0</v>
      </c>
      <c r="G35" s="81"/>
      <c r="H35" s="52"/>
      <c r="I35" s="53"/>
    </row>
    <row r="36" spans="1:9" s="44" customFormat="1" ht="31.5" customHeight="1" x14ac:dyDescent="0.25">
      <c r="A36" s="46">
        <f>MELDUNG!B48</f>
        <v>0</v>
      </c>
      <c r="B36" s="145">
        <f>MELDUNG!C48</f>
        <v>0</v>
      </c>
      <c r="C36" s="145"/>
      <c r="D36" s="145">
        <f>MELDUNG!E48</f>
        <v>0</v>
      </c>
      <c r="E36" s="145"/>
      <c r="F36" s="60">
        <f>MELDUNG!G48</f>
        <v>0</v>
      </c>
      <c r="G36" s="82"/>
      <c r="H36" s="45"/>
      <c r="I36" s="47"/>
    </row>
    <row r="37" spans="1:9" s="44" customFormat="1" ht="31.5" customHeight="1" x14ac:dyDescent="0.25">
      <c r="A37" s="46">
        <f>MELDUNG!B49</f>
        <v>0</v>
      </c>
      <c r="B37" s="145">
        <f>MELDUNG!C49</f>
        <v>0</v>
      </c>
      <c r="C37" s="145"/>
      <c r="D37" s="145">
        <f>MELDUNG!E49</f>
        <v>0</v>
      </c>
      <c r="E37" s="145"/>
      <c r="F37" s="60">
        <f>MELDUNG!G49</f>
        <v>0</v>
      </c>
      <c r="G37" s="82"/>
      <c r="H37" s="45"/>
      <c r="I37" s="47"/>
    </row>
    <row r="38" spans="1:9" s="44" customFormat="1" ht="31.5" customHeight="1" x14ac:dyDescent="0.25">
      <c r="A38" s="46">
        <f>MELDUNG!B50</f>
        <v>0</v>
      </c>
      <c r="B38" s="145">
        <f>MELDUNG!C50</f>
        <v>0</v>
      </c>
      <c r="C38" s="145"/>
      <c r="D38" s="145">
        <f>MELDUNG!E50</f>
        <v>0</v>
      </c>
      <c r="E38" s="145"/>
      <c r="F38" s="60">
        <f>MELDUNG!G50</f>
        <v>0</v>
      </c>
      <c r="G38" s="82"/>
      <c r="H38" s="45"/>
      <c r="I38" s="47"/>
    </row>
    <row r="39" spans="1:9" s="44" customFormat="1" ht="31.5" customHeight="1" x14ac:dyDescent="0.25">
      <c r="A39" s="46">
        <f>MELDUNG!B51</f>
        <v>0</v>
      </c>
      <c r="B39" s="145">
        <f>MELDUNG!C51</f>
        <v>0</v>
      </c>
      <c r="C39" s="145"/>
      <c r="D39" s="145">
        <f>MELDUNG!E51</f>
        <v>0</v>
      </c>
      <c r="E39" s="145"/>
      <c r="F39" s="60">
        <f>MELDUNG!G51</f>
        <v>0</v>
      </c>
      <c r="G39" s="82"/>
      <c r="H39" s="45"/>
      <c r="I39" s="47"/>
    </row>
    <row r="40" spans="1:9" s="44" customFormat="1" ht="31.5" customHeight="1" x14ac:dyDescent="0.25">
      <c r="A40" s="46">
        <f>MELDUNG!B52</f>
        <v>0</v>
      </c>
      <c r="B40" s="145">
        <f>MELDUNG!C52</f>
        <v>0</v>
      </c>
      <c r="C40" s="145"/>
      <c r="D40" s="145">
        <f>MELDUNG!E52</f>
        <v>0</v>
      </c>
      <c r="E40" s="145"/>
      <c r="F40" s="60">
        <f>MELDUNG!G52</f>
        <v>0</v>
      </c>
      <c r="G40" s="82"/>
      <c r="H40" s="45"/>
      <c r="I40" s="47"/>
    </row>
    <row r="41" spans="1:9" s="44" customFormat="1" ht="31.5" customHeight="1" x14ac:dyDescent="0.25">
      <c r="A41" s="46">
        <f>MELDUNG!B53</f>
        <v>0</v>
      </c>
      <c r="B41" s="145">
        <f>MELDUNG!C53</f>
        <v>0</v>
      </c>
      <c r="C41" s="145"/>
      <c r="D41" s="145">
        <f>MELDUNG!E53</f>
        <v>0</v>
      </c>
      <c r="E41" s="145"/>
      <c r="F41" s="60">
        <f>MELDUNG!G53</f>
        <v>0</v>
      </c>
      <c r="G41" s="82"/>
      <c r="H41" s="45"/>
      <c r="I41" s="47"/>
    </row>
    <row r="42" spans="1:9" s="44" customFormat="1" ht="31.5" customHeight="1" x14ac:dyDescent="0.25">
      <c r="A42" s="46">
        <f>MELDUNG!B54</f>
        <v>0</v>
      </c>
      <c r="B42" s="145">
        <f>MELDUNG!C54</f>
        <v>0</v>
      </c>
      <c r="C42" s="145"/>
      <c r="D42" s="145">
        <f>MELDUNG!E54</f>
        <v>0</v>
      </c>
      <c r="E42" s="145"/>
      <c r="F42" s="60">
        <f>MELDUNG!G54</f>
        <v>0</v>
      </c>
      <c r="G42" s="82"/>
      <c r="H42" s="45"/>
      <c r="I42" s="47"/>
    </row>
    <row r="43" spans="1:9" s="44" customFormat="1" ht="31.5" customHeight="1" x14ac:dyDescent="0.25">
      <c r="A43" s="46">
        <f>MELDUNG!B55</f>
        <v>0</v>
      </c>
      <c r="B43" s="145">
        <f>MELDUNG!C55</f>
        <v>0</v>
      </c>
      <c r="C43" s="145"/>
      <c r="D43" s="145">
        <f>MELDUNG!E55</f>
        <v>0</v>
      </c>
      <c r="E43" s="145"/>
      <c r="F43" s="60">
        <f>MELDUNG!G55</f>
        <v>0</v>
      </c>
      <c r="G43" s="82"/>
      <c r="H43" s="45"/>
      <c r="I43" s="47"/>
    </row>
    <row r="44" spans="1:9" s="44" customFormat="1" ht="31.5" customHeight="1" thickBot="1" x14ac:dyDescent="0.3">
      <c r="A44" s="48">
        <f>MELDUNG!B56</f>
        <v>0</v>
      </c>
      <c r="B44" s="147">
        <f>MELDUNG!C56</f>
        <v>0</v>
      </c>
      <c r="C44" s="147"/>
      <c r="D44" s="147">
        <f>MELDUNG!E56</f>
        <v>0</v>
      </c>
      <c r="E44" s="147"/>
      <c r="F44" s="61">
        <f>MELDUNG!G56</f>
        <v>0</v>
      </c>
      <c r="G44" s="83"/>
      <c r="H44" s="49"/>
      <c r="I44" s="50"/>
    </row>
    <row r="45" spans="1:9" ht="16.5" thickBot="1" x14ac:dyDescent="0.3"/>
    <row r="46" spans="1:9" x14ac:dyDescent="0.25">
      <c r="A46" s="148" t="s">
        <v>89</v>
      </c>
      <c r="B46" s="148"/>
      <c r="C46" s="148"/>
      <c r="D46" s="148"/>
      <c r="E46" s="149"/>
      <c r="F46" s="69" t="s">
        <v>90</v>
      </c>
      <c r="G46" s="70"/>
      <c r="H46" s="69" t="s">
        <v>91</v>
      </c>
      <c r="I46" s="70"/>
    </row>
    <row r="47" spans="1:9" x14ac:dyDescent="0.25">
      <c r="A47" s="148"/>
      <c r="B47" s="148"/>
      <c r="C47" s="148"/>
      <c r="D47" s="148"/>
      <c r="E47" s="149"/>
      <c r="F47" s="7"/>
      <c r="G47" s="71"/>
      <c r="H47" s="7"/>
      <c r="I47" s="71"/>
    </row>
    <row r="48" spans="1:9" ht="16.5" thickBot="1" x14ac:dyDescent="0.3">
      <c r="A48" s="148"/>
      <c r="B48" s="148"/>
      <c r="C48" s="148"/>
      <c r="D48" s="148"/>
      <c r="E48" s="149"/>
      <c r="F48" s="72"/>
      <c r="G48" s="73"/>
      <c r="H48" s="72"/>
      <c r="I48" s="73"/>
    </row>
    <row r="49" spans="1:9" ht="16.5" customHeight="1" x14ac:dyDescent="0.25">
      <c r="A49" s="74"/>
      <c r="B49" s="74"/>
      <c r="C49" s="74"/>
      <c r="D49" s="74"/>
      <c r="E49" s="75"/>
      <c r="F49" s="6"/>
      <c r="G49" s="6"/>
      <c r="H49" s="6"/>
      <c r="I49" s="6"/>
    </row>
    <row r="50" spans="1:9" ht="16.5" customHeight="1" x14ac:dyDescent="0.25">
      <c r="A50" s="74"/>
      <c r="B50" s="74"/>
      <c r="C50" s="74"/>
      <c r="D50" s="74"/>
      <c r="E50" s="75"/>
      <c r="F50" s="6"/>
      <c r="G50" s="6"/>
      <c r="H50" s="6"/>
      <c r="I50" s="6"/>
    </row>
    <row r="51" spans="1:9" ht="16.5" customHeight="1" x14ac:dyDescent="0.25">
      <c r="A51" s="74"/>
      <c r="B51" s="74"/>
      <c r="C51" s="74"/>
      <c r="D51" s="74"/>
      <c r="E51" s="75"/>
      <c r="F51" s="6"/>
      <c r="G51" s="6"/>
      <c r="H51" s="6"/>
      <c r="I51" s="6"/>
    </row>
    <row r="52" spans="1:9" x14ac:dyDescent="0.25">
      <c r="A52" s="34"/>
      <c r="B52" s="34"/>
      <c r="C52" s="34"/>
      <c r="G52" s="34"/>
      <c r="H52" s="34"/>
      <c r="I52" s="34"/>
    </row>
    <row r="53" spans="1:9" x14ac:dyDescent="0.25">
      <c r="A53" s="146" t="s">
        <v>77</v>
      </c>
      <c r="B53" s="146"/>
      <c r="C53" s="146"/>
      <c r="G53" s="146" t="s">
        <v>78</v>
      </c>
      <c r="H53" s="146"/>
      <c r="I53" s="146"/>
    </row>
  </sheetData>
  <sheetProtection password="F561" sheet="1" selectLockedCells="1" selectUnlockedCells="1"/>
  <mergeCells count="31">
    <mergeCell ref="B34:C34"/>
    <mergeCell ref="D34:E34"/>
    <mergeCell ref="B36:C36"/>
    <mergeCell ref="D36:E36"/>
    <mergeCell ref="C1:F1"/>
    <mergeCell ref="C2:F2"/>
    <mergeCell ref="C3:F3"/>
    <mergeCell ref="C5:F5"/>
    <mergeCell ref="A8:H10"/>
    <mergeCell ref="A12:E14"/>
    <mergeCell ref="B38:C38"/>
    <mergeCell ref="D38:E38"/>
    <mergeCell ref="B39:C39"/>
    <mergeCell ref="D39:E39"/>
    <mergeCell ref="B35:C35"/>
    <mergeCell ref="D35:E35"/>
    <mergeCell ref="B37:C37"/>
    <mergeCell ref="D37:E37"/>
    <mergeCell ref="A53:C53"/>
    <mergeCell ref="G53:I53"/>
    <mergeCell ref="B43:C43"/>
    <mergeCell ref="D43:E43"/>
    <mergeCell ref="B44:C44"/>
    <mergeCell ref="D44:E44"/>
    <mergeCell ref="A46:E48"/>
    <mergeCell ref="B40:C40"/>
    <mergeCell ref="D40:E40"/>
    <mergeCell ref="B41:C41"/>
    <mergeCell ref="D41:E41"/>
    <mergeCell ref="B42:C42"/>
    <mergeCell ref="D42:E42"/>
  </mergeCells>
  <conditionalFormatting sqref="G35">
    <cfRule type="expression" dxfId="19" priority="10">
      <formula>$A$35="-66 kg"</formula>
    </cfRule>
    <cfRule type="expression" dxfId="18" priority="20">
      <formula>$A$35="-60 kg"</formula>
    </cfRule>
  </conditionalFormatting>
  <conditionalFormatting sqref="G36">
    <cfRule type="expression" dxfId="17" priority="9">
      <formula>$A$36="-66 kg"</formula>
    </cfRule>
    <cfRule type="expression" dxfId="16" priority="19">
      <formula>$A$36="-60 kg"</formula>
    </cfRule>
  </conditionalFormatting>
  <conditionalFormatting sqref="G37">
    <cfRule type="expression" dxfId="15" priority="8">
      <formula>$A$37="-66 kg"</formula>
    </cfRule>
    <cfRule type="expression" dxfId="14" priority="18">
      <formula>$A$37="-60 kg"</formula>
    </cfRule>
  </conditionalFormatting>
  <conditionalFormatting sqref="G38">
    <cfRule type="expression" dxfId="13" priority="7">
      <formula>$A$38="-66 kg"</formula>
    </cfRule>
    <cfRule type="expression" dxfId="12" priority="17">
      <formula>$A$38="-60 kg"</formula>
    </cfRule>
  </conditionalFormatting>
  <conditionalFormatting sqref="G39">
    <cfRule type="expression" dxfId="11" priority="6">
      <formula>$A$39="-66 kg"</formula>
    </cfRule>
    <cfRule type="expression" dxfId="10" priority="16">
      <formula>$A$39="-60 kg"</formula>
    </cfRule>
  </conditionalFormatting>
  <conditionalFormatting sqref="G40">
    <cfRule type="expression" dxfId="9" priority="5">
      <formula>$A$40="-66 kg"</formula>
    </cfRule>
    <cfRule type="expression" dxfId="8" priority="15">
      <formula>$A$40="-60 kg"</formula>
    </cfRule>
  </conditionalFormatting>
  <conditionalFormatting sqref="G41">
    <cfRule type="expression" dxfId="7" priority="4">
      <formula>$A$41="-66 kg"</formula>
    </cfRule>
    <cfRule type="expression" dxfId="6" priority="14">
      <formula>$A$41="-60 kg"</formula>
    </cfRule>
  </conditionalFormatting>
  <conditionalFormatting sqref="G42">
    <cfRule type="expression" dxfId="5" priority="3">
      <formula>$A$42="-66 kg"</formula>
    </cfRule>
    <cfRule type="expression" dxfId="4" priority="13">
      <formula>$A$42="-60 kg"</formula>
    </cfRule>
  </conditionalFormatting>
  <conditionalFormatting sqref="G43">
    <cfRule type="expression" dxfId="3" priority="2">
      <formula>$A$43="-66 kg"</formula>
    </cfRule>
    <cfRule type="expression" dxfId="2" priority="12">
      <formula>$A$43="-60 kg"</formula>
    </cfRule>
  </conditionalFormatting>
  <conditionalFormatting sqref="G44">
    <cfRule type="expression" dxfId="1" priority="1">
      <formula>$A$44="-66 kg"</formula>
    </cfRule>
    <cfRule type="expression" dxfId="0" priority="11">
      <formula>$A$44="-60 kg"</formula>
    </cfRule>
  </conditionalFormatting>
  <printOptions horizontalCentered="1"/>
  <pageMargins left="0.9055118110236221" right="0.59055118110236227" top="0.59055118110236227" bottom="0.31496062992125984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opLeftCell="A10" zoomScaleNormal="100" workbookViewId="0">
      <selection activeCell="I35" sqref="I35"/>
    </sheetView>
  </sheetViews>
  <sheetFormatPr baseColWidth="10" defaultColWidth="11.42578125" defaultRowHeight="15.75" x14ac:dyDescent="0.25"/>
  <cols>
    <col min="1" max="16384" width="11.42578125" style="1"/>
  </cols>
  <sheetData>
    <row r="1" spans="1:9" ht="23.25" x14ac:dyDescent="0.35">
      <c r="C1" s="153" t="str">
        <f>MELDUNG!B21</f>
        <v>Deutsche-Vereins-Mannschaftsmeisterschaft U15</v>
      </c>
      <c r="D1" s="153"/>
      <c r="E1" s="153"/>
      <c r="F1" s="153"/>
    </row>
    <row r="2" spans="1:9" ht="23.25" x14ac:dyDescent="0.35">
      <c r="C2" s="153" t="str">
        <f>MELDUNG!C22</f>
        <v>(Deutscher Jugend-Pokal)</v>
      </c>
      <c r="D2" s="153"/>
      <c r="E2" s="153"/>
      <c r="F2" s="153"/>
    </row>
    <row r="3" spans="1:9" ht="23.25" x14ac:dyDescent="0.35">
      <c r="C3" s="153" t="str">
        <f>MELDUNG!C23</f>
        <v>09.12.2023 Senftenberg</v>
      </c>
      <c r="D3" s="153"/>
      <c r="E3" s="153"/>
      <c r="F3" s="153"/>
    </row>
    <row r="5" spans="1:9" ht="31.5" x14ac:dyDescent="0.5">
      <c r="C5" s="120" t="s">
        <v>79</v>
      </c>
      <c r="D5" s="120"/>
      <c r="E5" s="120"/>
      <c r="F5" s="120"/>
    </row>
    <row r="7" spans="1:9" ht="16.5" thickBot="1" x14ac:dyDescent="0.3"/>
    <row r="8" spans="1:9" ht="15.75" customHeight="1" x14ac:dyDescent="0.25">
      <c r="A8" s="154">
        <f>MELDUNG!C30</f>
        <v>0</v>
      </c>
      <c r="B8" s="155"/>
      <c r="C8" s="155"/>
      <c r="D8" s="155"/>
      <c r="E8" s="155"/>
      <c r="F8" s="155"/>
      <c r="G8" s="155"/>
      <c r="H8" s="155"/>
      <c r="I8" s="38">
        <f>MELDUNG!I31</f>
        <v>0</v>
      </c>
    </row>
    <row r="9" spans="1:9" ht="15.75" customHeight="1" x14ac:dyDescent="0.25">
      <c r="A9" s="156"/>
      <c r="B9" s="157"/>
      <c r="C9" s="157"/>
      <c r="D9" s="157"/>
      <c r="E9" s="157"/>
      <c r="F9" s="157"/>
      <c r="G9" s="157"/>
      <c r="H9" s="157"/>
      <c r="I9" s="39">
        <f>MELDUNG!I34</f>
        <v>0</v>
      </c>
    </row>
    <row r="10" spans="1:9" ht="15.75" customHeight="1" thickBot="1" x14ac:dyDescent="0.3">
      <c r="A10" s="158"/>
      <c r="B10" s="159"/>
      <c r="C10" s="159"/>
      <c r="D10" s="159"/>
      <c r="E10" s="159"/>
      <c r="F10" s="159"/>
      <c r="G10" s="159"/>
      <c r="H10" s="159"/>
      <c r="I10" s="40">
        <f>MELDUNG!I36</f>
        <v>0</v>
      </c>
    </row>
    <row r="13" spans="1:9" x14ac:dyDescent="0.25">
      <c r="A13" s="143" t="s">
        <v>80</v>
      </c>
      <c r="B13" s="143"/>
      <c r="C13" s="143"/>
      <c r="D13" s="143"/>
      <c r="E13" s="143"/>
      <c r="F13" s="143"/>
      <c r="G13" s="143"/>
      <c r="H13" s="143"/>
      <c r="I13" s="143"/>
    </row>
    <row r="14" spans="1:9" ht="8.25" customHeight="1" thickBot="1" x14ac:dyDescent="0.3"/>
    <row r="15" spans="1:9" ht="15.75" customHeight="1" x14ac:dyDescent="0.25">
      <c r="A15" s="154"/>
      <c r="B15" s="155"/>
      <c r="C15" s="155"/>
      <c r="D15" s="155"/>
      <c r="E15" s="155"/>
      <c r="F15" s="155"/>
      <c r="G15" s="155"/>
      <c r="H15" s="155"/>
      <c r="I15" s="161"/>
    </row>
    <row r="16" spans="1:9" ht="15.75" customHeight="1" x14ac:dyDescent="0.25">
      <c r="A16" s="156"/>
      <c r="B16" s="157"/>
      <c r="C16" s="157"/>
      <c r="D16" s="157"/>
      <c r="E16" s="157"/>
      <c r="F16" s="157"/>
      <c r="G16" s="157"/>
      <c r="H16" s="157"/>
      <c r="I16" s="162"/>
    </row>
    <row r="17" spans="1:9" ht="15.75" customHeight="1" thickBot="1" x14ac:dyDescent="0.3">
      <c r="A17" s="158"/>
      <c r="B17" s="159"/>
      <c r="C17" s="159"/>
      <c r="D17" s="159"/>
      <c r="E17" s="159"/>
      <c r="F17" s="159"/>
      <c r="G17" s="159"/>
      <c r="H17" s="159"/>
      <c r="I17" s="163"/>
    </row>
    <row r="18" spans="1:9" x14ac:dyDescent="0.25">
      <c r="A18" s="42"/>
    </row>
    <row r="19" spans="1:9" x14ac:dyDescent="0.25">
      <c r="A19" s="42"/>
    </row>
    <row r="20" spans="1:9" x14ac:dyDescent="0.25">
      <c r="A20" s="42"/>
    </row>
    <row r="21" spans="1:9" x14ac:dyDescent="0.25">
      <c r="A21" s="42"/>
      <c r="B21" s="164" t="s">
        <v>81</v>
      </c>
      <c r="C21" s="164"/>
      <c r="D21" s="164"/>
      <c r="E21" s="164"/>
      <c r="F21" s="164"/>
      <c r="G21" s="164"/>
      <c r="H21" s="164"/>
      <c r="I21" s="164"/>
    </row>
    <row r="22" spans="1:9" x14ac:dyDescent="0.25">
      <c r="A22" s="42"/>
      <c r="B22" s="164" t="s">
        <v>99</v>
      </c>
      <c r="C22" s="164"/>
      <c r="D22" s="164"/>
      <c r="E22" s="164"/>
      <c r="F22" s="164"/>
      <c r="G22" s="164"/>
      <c r="H22" s="164"/>
      <c r="I22" s="164"/>
    </row>
    <row r="23" spans="1:9" ht="16.5" thickBot="1" x14ac:dyDescent="0.3"/>
    <row r="24" spans="1:9" s="44" customFormat="1" ht="31.5" customHeight="1" thickBot="1" x14ac:dyDescent="0.3">
      <c r="B24" s="79" t="s">
        <v>95</v>
      </c>
      <c r="C24" s="151" t="s">
        <v>24</v>
      </c>
      <c r="D24" s="151"/>
      <c r="E24" s="151" t="s">
        <v>25</v>
      </c>
      <c r="F24" s="151"/>
      <c r="G24" s="58" t="s">
        <v>26</v>
      </c>
      <c r="H24" s="63" t="s">
        <v>96</v>
      </c>
      <c r="I24" s="63" t="s">
        <v>97</v>
      </c>
    </row>
    <row r="25" spans="1:9" s="44" customFormat="1" ht="31.5" customHeight="1" thickBot="1" x14ac:dyDescent="0.3">
      <c r="B25" s="51">
        <f>MELDUNG!B47</f>
        <v>0</v>
      </c>
      <c r="C25" s="150">
        <f>MELDUNG!C47</f>
        <v>0</v>
      </c>
      <c r="D25" s="150"/>
      <c r="E25" s="150">
        <f>MELDUNG!E47</f>
        <v>0</v>
      </c>
      <c r="F25" s="150"/>
      <c r="G25" s="59">
        <f>MELDUNG!G47</f>
        <v>0</v>
      </c>
      <c r="H25" s="80" t="str">
        <f>IF(B25=0,"==="," ")</f>
        <v>===</v>
      </c>
      <c r="I25" s="80" t="str">
        <f>IF(B25=MELDUNG!F5,IF(WIEGELISTE!G35&lt;MELDUNG!F8,"==="," "),IF(B25=MELDUNG!G5,IF(WIEGELISTE!G35&lt;MELDUNG!G8,"==="," "),IF(B25&lt;&gt;0," ","===")))</f>
        <v>===</v>
      </c>
    </row>
    <row r="26" spans="1:9" s="44" customFormat="1" ht="31.5" customHeight="1" thickBot="1" x14ac:dyDescent="0.3">
      <c r="B26" s="46">
        <f>MELDUNG!B48</f>
        <v>0</v>
      </c>
      <c r="C26" s="145">
        <f>MELDUNG!C48</f>
        <v>0</v>
      </c>
      <c r="D26" s="145"/>
      <c r="E26" s="145">
        <f>MELDUNG!E48</f>
        <v>0</v>
      </c>
      <c r="F26" s="145"/>
      <c r="G26" s="60">
        <f>MELDUNG!G48</f>
        <v>0</v>
      </c>
      <c r="H26" s="80" t="str">
        <f t="shared" ref="H26:H34" si="0">IF(B26=0,"==="," ")</f>
        <v>===</v>
      </c>
      <c r="I26" s="80" t="str">
        <f>IF(B26=MELDUNG!F5,IF(WIEGELISTE!G36&lt;MELDUNG!F8,"==="," "),IF(B26=MELDUNG!G5,IF(WIEGELISTE!G36&lt;MELDUNG!G8,"==="," "),IF(B26&lt;&gt;0," ","===")))</f>
        <v>===</v>
      </c>
    </row>
    <row r="27" spans="1:9" s="44" customFormat="1" ht="31.5" customHeight="1" thickBot="1" x14ac:dyDescent="0.3">
      <c r="B27" s="46">
        <f>MELDUNG!B49</f>
        <v>0</v>
      </c>
      <c r="C27" s="145">
        <f>MELDUNG!C49</f>
        <v>0</v>
      </c>
      <c r="D27" s="145"/>
      <c r="E27" s="145">
        <f>MELDUNG!E49</f>
        <v>0</v>
      </c>
      <c r="F27" s="145"/>
      <c r="G27" s="60">
        <f>MELDUNG!G49</f>
        <v>0</v>
      </c>
      <c r="H27" s="80" t="str">
        <f t="shared" si="0"/>
        <v>===</v>
      </c>
      <c r="I27" s="80" t="str">
        <f>IF(B27=MELDUNG!F5,IF(WIEGELISTE!G37&lt;MELDUNG!F8,"==="," "),IF(B27=MELDUNG!G5,IF(WIEGELISTE!G37&lt;MELDUNG!G8,"==="," "),IF(B27&lt;&gt;0," ","===")))</f>
        <v>===</v>
      </c>
    </row>
    <row r="28" spans="1:9" s="44" customFormat="1" ht="31.5" customHeight="1" thickBot="1" x14ac:dyDescent="0.3">
      <c r="B28" s="46">
        <f>MELDUNG!B50</f>
        <v>0</v>
      </c>
      <c r="C28" s="145">
        <f>MELDUNG!C50</f>
        <v>0</v>
      </c>
      <c r="D28" s="145"/>
      <c r="E28" s="145">
        <f>MELDUNG!E50</f>
        <v>0</v>
      </c>
      <c r="F28" s="145"/>
      <c r="G28" s="60">
        <f>MELDUNG!G50</f>
        <v>0</v>
      </c>
      <c r="H28" s="80" t="str">
        <f t="shared" si="0"/>
        <v>===</v>
      </c>
      <c r="I28" s="80" t="str">
        <f>IF(B28=MELDUNG!F5,IF(WIEGELISTE!G38&lt;MELDUNG!F8,"==="," "),IF(B28=MELDUNG!G5,IF(WIEGELISTE!G38&lt;MELDUNG!G8,"==="," "),IF(B28&lt;&gt;0," ","===")))</f>
        <v>===</v>
      </c>
    </row>
    <row r="29" spans="1:9" s="44" customFormat="1" ht="31.5" customHeight="1" thickBot="1" x14ac:dyDescent="0.3">
      <c r="B29" s="46">
        <f>MELDUNG!B51</f>
        <v>0</v>
      </c>
      <c r="C29" s="145">
        <f>MELDUNG!C51</f>
        <v>0</v>
      </c>
      <c r="D29" s="145"/>
      <c r="E29" s="145">
        <f>MELDUNG!E51</f>
        <v>0</v>
      </c>
      <c r="F29" s="145"/>
      <c r="G29" s="60">
        <f>MELDUNG!G51</f>
        <v>0</v>
      </c>
      <c r="H29" s="80" t="str">
        <f t="shared" si="0"/>
        <v>===</v>
      </c>
      <c r="I29" s="80" t="str">
        <f>IF(B29=MELDUNG!F5,IF(WIEGELISTE!G39&lt;MELDUNG!F8,"==="," "),IF(B29=MELDUNG!G5,IF(WIEGELISTE!G39&lt;MELDUNG!G8,"==="," "),IF(B29&lt;&gt;0," ","===")))</f>
        <v>===</v>
      </c>
    </row>
    <row r="30" spans="1:9" s="44" customFormat="1" ht="31.5" customHeight="1" thickBot="1" x14ac:dyDescent="0.3">
      <c r="B30" s="46">
        <f>MELDUNG!B52</f>
        <v>0</v>
      </c>
      <c r="C30" s="145">
        <f>MELDUNG!C52</f>
        <v>0</v>
      </c>
      <c r="D30" s="145"/>
      <c r="E30" s="145">
        <f>MELDUNG!E52</f>
        <v>0</v>
      </c>
      <c r="F30" s="145"/>
      <c r="G30" s="60">
        <f>MELDUNG!G52</f>
        <v>0</v>
      </c>
      <c r="H30" s="80" t="str">
        <f t="shared" si="0"/>
        <v>===</v>
      </c>
      <c r="I30" s="80" t="str">
        <f>IF(B30=MELDUNG!F5,IF(WIEGELISTE!G40&lt;MELDUNG!F8,"==="," "),IF(B30=MELDUNG!G5,IF(WIEGELISTE!G40&lt;MELDUNG!G8,"==="," "),IF(B30&lt;&gt;0," ","===")))</f>
        <v>===</v>
      </c>
    </row>
    <row r="31" spans="1:9" s="44" customFormat="1" ht="31.5" customHeight="1" thickBot="1" x14ac:dyDescent="0.3">
      <c r="B31" s="46">
        <f>MELDUNG!B53</f>
        <v>0</v>
      </c>
      <c r="C31" s="145">
        <f>MELDUNG!C53</f>
        <v>0</v>
      </c>
      <c r="D31" s="145"/>
      <c r="E31" s="145">
        <f>MELDUNG!E53</f>
        <v>0</v>
      </c>
      <c r="F31" s="145"/>
      <c r="G31" s="60">
        <f>MELDUNG!G53</f>
        <v>0</v>
      </c>
      <c r="H31" s="80" t="str">
        <f t="shared" si="0"/>
        <v>===</v>
      </c>
      <c r="I31" s="80" t="str">
        <f>IF(B31=MELDUNG!F5,IF(WIEGELISTE!G41&lt;MELDUNG!F8,"==="," "),IF(B31=MELDUNG!G5,IF(WIEGELISTE!G41&lt;MELDUNG!G8,"==="," "),"==="))</f>
        <v>===</v>
      </c>
    </row>
    <row r="32" spans="1:9" s="44" customFormat="1" ht="31.5" customHeight="1" thickBot="1" x14ac:dyDescent="0.3">
      <c r="B32" s="46">
        <f>MELDUNG!B54</f>
        <v>0</v>
      </c>
      <c r="C32" s="145">
        <f>MELDUNG!C54</f>
        <v>0</v>
      </c>
      <c r="D32" s="145"/>
      <c r="E32" s="145">
        <f>MELDUNG!E54</f>
        <v>0</v>
      </c>
      <c r="F32" s="145"/>
      <c r="G32" s="60">
        <f>MELDUNG!G54</f>
        <v>0</v>
      </c>
      <c r="H32" s="80" t="str">
        <f t="shared" si="0"/>
        <v>===</v>
      </c>
      <c r="I32" s="80" t="str">
        <f>IF(B32=MELDUNG!F5,IF(WIEGELISTE!G42&lt;MELDUNG!F8,"==="," "),IF(B32=MELDUNG!G5,IF(WIEGELISTE!G42&lt;MELDUNG!G8,"==="," "),IF(B32&lt;&gt;0," ","===")))</f>
        <v>===</v>
      </c>
    </row>
    <row r="33" spans="1:9" s="44" customFormat="1" ht="31.5" customHeight="1" thickBot="1" x14ac:dyDescent="0.3">
      <c r="B33" s="46">
        <f>MELDUNG!B55</f>
        <v>0</v>
      </c>
      <c r="C33" s="145">
        <f>MELDUNG!C55</f>
        <v>0</v>
      </c>
      <c r="D33" s="145"/>
      <c r="E33" s="145">
        <f>MELDUNG!E55</f>
        <v>0</v>
      </c>
      <c r="F33" s="145"/>
      <c r="G33" s="60">
        <f>MELDUNG!G55</f>
        <v>0</v>
      </c>
      <c r="H33" s="80" t="str">
        <f t="shared" si="0"/>
        <v>===</v>
      </c>
      <c r="I33" s="80" t="str">
        <f>IF(B33=MELDUNG!F5,IF(WIEGELISTE!G43&lt;MELDUNG!F8,"==="," "),IF(B33=MELDUNG!G5,IF(WIEGELISTE!G43&lt;MELDUNG!G8,"==="," "),IF(B33&lt;&gt;0," ","===")))</f>
        <v>===</v>
      </c>
    </row>
    <row r="34" spans="1:9" s="44" customFormat="1" ht="31.5" customHeight="1" thickBot="1" x14ac:dyDescent="0.3">
      <c r="B34" s="48">
        <f>MELDUNG!B56</f>
        <v>0</v>
      </c>
      <c r="C34" s="147">
        <f>MELDUNG!C56</f>
        <v>0</v>
      </c>
      <c r="D34" s="147"/>
      <c r="E34" s="147">
        <f>MELDUNG!E56</f>
        <v>0</v>
      </c>
      <c r="F34" s="147"/>
      <c r="G34" s="61">
        <f>MELDUNG!G56</f>
        <v>0</v>
      </c>
      <c r="H34" s="80" t="str">
        <f t="shared" si="0"/>
        <v>===</v>
      </c>
      <c r="I34" s="80" t="str">
        <f>IF(B34=MELDUNG!F5,IF(WIEGELISTE!G44&lt;MELDUNG!F8,"==="," "),IF(B34=MELDUNG!G5,IF(WIEGELISTE!G44&lt;MELDUNG!G8,"==="," "),IF(B34&lt;&gt;0," ","===")))</f>
        <v>===</v>
      </c>
    </row>
    <row r="39" spans="1:9" x14ac:dyDescent="0.25">
      <c r="A39" s="6"/>
      <c r="B39" s="6"/>
      <c r="C39" s="6"/>
      <c r="G39" s="6"/>
      <c r="H39" s="6"/>
      <c r="I39" s="6"/>
    </row>
    <row r="40" spans="1:9" x14ac:dyDescent="0.25">
      <c r="A40" s="6"/>
      <c r="B40" s="6"/>
      <c r="C40" s="6"/>
      <c r="D40" s="160" t="s">
        <v>77</v>
      </c>
      <c r="E40" s="160"/>
      <c r="F40" s="160"/>
      <c r="G40" s="64"/>
      <c r="H40" s="64"/>
      <c r="I40" s="64"/>
    </row>
  </sheetData>
  <sheetProtection password="F561" sheet="1" objects="1" scenarios="1" selectLockedCells="1" selectUnlockedCells="1"/>
  <mergeCells count="32">
    <mergeCell ref="C24:D24"/>
    <mergeCell ref="E24:F24"/>
    <mergeCell ref="A13:I13"/>
    <mergeCell ref="C1:F1"/>
    <mergeCell ref="C2:F2"/>
    <mergeCell ref="C3:F3"/>
    <mergeCell ref="C5:F5"/>
    <mergeCell ref="A8:H10"/>
    <mergeCell ref="B21:I21"/>
    <mergeCell ref="B22:I22"/>
    <mergeCell ref="C25:D25"/>
    <mergeCell ref="E25:F25"/>
    <mergeCell ref="C26:D26"/>
    <mergeCell ref="E26:F26"/>
    <mergeCell ref="C27:D27"/>
    <mergeCell ref="E27:F27"/>
    <mergeCell ref="C34:D34"/>
    <mergeCell ref="E34:F34"/>
    <mergeCell ref="D40:F40"/>
    <mergeCell ref="A15:I17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</mergeCells>
  <printOptions horizontalCentered="1"/>
  <pageMargins left="0.9055118110236221" right="0.59055118110236227" top="0.59055118110236227" bottom="0.31496062992125984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C16" sqref="C16"/>
    </sheetView>
  </sheetViews>
  <sheetFormatPr baseColWidth="10" defaultRowHeight="15" x14ac:dyDescent="0.25"/>
  <cols>
    <col min="1" max="1" width="10.85546875" bestFit="1" customWidth="1"/>
    <col min="2" max="2" width="8.5703125" bestFit="1" customWidth="1"/>
    <col min="3" max="3" width="7.28515625" bestFit="1" customWidth="1"/>
    <col min="4" max="4" width="25.7109375" bestFit="1" customWidth="1"/>
    <col min="5" max="5" width="8.7109375" bestFit="1" customWidth="1"/>
    <col min="6" max="6" width="14.28515625" bestFit="1" customWidth="1"/>
    <col min="7" max="7" width="9.140625" bestFit="1" customWidth="1"/>
  </cols>
  <sheetData>
    <row r="1" spans="1:7" x14ac:dyDescent="0.25">
      <c r="A1" s="35" t="s">
        <v>1</v>
      </c>
      <c r="B1" s="35" t="s">
        <v>60</v>
      </c>
      <c r="C1" s="35" t="s">
        <v>131</v>
      </c>
      <c r="D1" s="35" t="s">
        <v>129</v>
      </c>
      <c r="E1" s="35" t="s">
        <v>23</v>
      </c>
      <c r="F1" s="35" t="s">
        <v>24</v>
      </c>
      <c r="G1" s="35" t="s">
        <v>25</v>
      </c>
    </row>
    <row r="2" spans="1:7" x14ac:dyDescent="0.25">
      <c r="A2" s="36">
        <f>MELDUNG!I31</f>
        <v>0</v>
      </c>
      <c r="B2" s="36">
        <f>MELDUNG!I34</f>
        <v>0</v>
      </c>
      <c r="C2" s="36">
        <f>MELDUNG!I36</f>
        <v>0</v>
      </c>
      <c r="D2" s="37">
        <f>MELDUNG!C30</f>
        <v>0</v>
      </c>
      <c r="E2" s="36">
        <f>MELDUNG!B47</f>
        <v>0</v>
      </c>
      <c r="F2" s="36">
        <f>MELDUNG!C47</f>
        <v>0</v>
      </c>
      <c r="G2" s="36">
        <f>MELDUNG!E47</f>
        <v>0</v>
      </c>
    </row>
    <row r="3" spans="1:7" x14ac:dyDescent="0.25">
      <c r="A3" s="36">
        <f t="shared" ref="A3:D11" si="0">A2</f>
        <v>0</v>
      </c>
      <c r="B3" s="36">
        <f t="shared" si="0"/>
        <v>0</v>
      </c>
      <c r="C3" s="36">
        <f t="shared" si="0"/>
        <v>0</v>
      </c>
      <c r="D3" s="37">
        <f t="shared" si="0"/>
        <v>0</v>
      </c>
      <c r="E3" s="36">
        <f>MELDUNG!B48</f>
        <v>0</v>
      </c>
      <c r="F3" s="36">
        <f>MELDUNG!C48</f>
        <v>0</v>
      </c>
      <c r="G3" s="36">
        <f>MELDUNG!E48</f>
        <v>0</v>
      </c>
    </row>
    <row r="4" spans="1:7" x14ac:dyDescent="0.25">
      <c r="A4" s="36">
        <f t="shared" si="0"/>
        <v>0</v>
      </c>
      <c r="B4" s="36">
        <f t="shared" si="0"/>
        <v>0</v>
      </c>
      <c r="C4" s="36">
        <f t="shared" si="0"/>
        <v>0</v>
      </c>
      <c r="D4" s="37">
        <f t="shared" si="0"/>
        <v>0</v>
      </c>
      <c r="E4" s="36">
        <f>MELDUNG!B49</f>
        <v>0</v>
      </c>
      <c r="F4" s="36">
        <f>MELDUNG!C49</f>
        <v>0</v>
      </c>
      <c r="G4" s="36">
        <f>MELDUNG!E49</f>
        <v>0</v>
      </c>
    </row>
    <row r="5" spans="1:7" x14ac:dyDescent="0.25">
      <c r="A5" s="36">
        <f t="shared" si="0"/>
        <v>0</v>
      </c>
      <c r="B5" s="36">
        <f t="shared" si="0"/>
        <v>0</v>
      </c>
      <c r="C5" s="36">
        <f t="shared" si="0"/>
        <v>0</v>
      </c>
      <c r="D5" s="37">
        <f t="shared" si="0"/>
        <v>0</v>
      </c>
      <c r="E5" s="36">
        <f>MELDUNG!B50</f>
        <v>0</v>
      </c>
      <c r="F5" s="36">
        <f>MELDUNG!C50</f>
        <v>0</v>
      </c>
      <c r="G5" s="36">
        <f>MELDUNG!E50</f>
        <v>0</v>
      </c>
    </row>
    <row r="6" spans="1:7" x14ac:dyDescent="0.25">
      <c r="A6" s="36">
        <f t="shared" si="0"/>
        <v>0</v>
      </c>
      <c r="B6" s="36">
        <f t="shared" si="0"/>
        <v>0</v>
      </c>
      <c r="C6" s="36">
        <f t="shared" si="0"/>
        <v>0</v>
      </c>
      <c r="D6" s="37">
        <f t="shared" si="0"/>
        <v>0</v>
      </c>
      <c r="E6" s="36">
        <f>MELDUNG!B51</f>
        <v>0</v>
      </c>
      <c r="F6" s="36">
        <f>MELDUNG!C51</f>
        <v>0</v>
      </c>
      <c r="G6" s="36">
        <f>MELDUNG!E51</f>
        <v>0</v>
      </c>
    </row>
    <row r="7" spans="1:7" x14ac:dyDescent="0.25">
      <c r="A7" s="36">
        <f t="shared" si="0"/>
        <v>0</v>
      </c>
      <c r="B7" s="36">
        <f t="shared" si="0"/>
        <v>0</v>
      </c>
      <c r="C7" s="36">
        <f t="shared" si="0"/>
        <v>0</v>
      </c>
      <c r="D7" s="37">
        <f t="shared" si="0"/>
        <v>0</v>
      </c>
      <c r="E7" s="36">
        <f>MELDUNG!B52</f>
        <v>0</v>
      </c>
      <c r="F7" s="36">
        <f>MELDUNG!C52</f>
        <v>0</v>
      </c>
      <c r="G7" s="36">
        <f>MELDUNG!E52</f>
        <v>0</v>
      </c>
    </row>
    <row r="8" spans="1:7" x14ac:dyDescent="0.25">
      <c r="A8" s="36">
        <f t="shared" si="0"/>
        <v>0</v>
      </c>
      <c r="B8" s="36">
        <f t="shared" si="0"/>
        <v>0</v>
      </c>
      <c r="C8" s="36">
        <f t="shared" si="0"/>
        <v>0</v>
      </c>
      <c r="D8" s="37">
        <f t="shared" si="0"/>
        <v>0</v>
      </c>
      <c r="E8" s="36">
        <f>MELDUNG!B53</f>
        <v>0</v>
      </c>
      <c r="F8" s="36">
        <f>MELDUNG!C53</f>
        <v>0</v>
      </c>
      <c r="G8" s="36">
        <f>MELDUNG!E53</f>
        <v>0</v>
      </c>
    </row>
    <row r="9" spans="1:7" x14ac:dyDescent="0.25">
      <c r="A9" s="36">
        <f t="shared" si="0"/>
        <v>0</v>
      </c>
      <c r="B9" s="36">
        <f t="shared" si="0"/>
        <v>0</v>
      </c>
      <c r="C9" s="36">
        <f t="shared" si="0"/>
        <v>0</v>
      </c>
      <c r="D9" s="37">
        <f t="shared" si="0"/>
        <v>0</v>
      </c>
      <c r="E9" s="36">
        <f>MELDUNG!B54</f>
        <v>0</v>
      </c>
      <c r="F9" s="36">
        <f>MELDUNG!C54</f>
        <v>0</v>
      </c>
      <c r="G9" s="36">
        <f>MELDUNG!E54</f>
        <v>0</v>
      </c>
    </row>
    <row r="10" spans="1:7" x14ac:dyDescent="0.25">
      <c r="A10" s="36">
        <f t="shared" si="0"/>
        <v>0</v>
      </c>
      <c r="B10" s="36">
        <f t="shared" si="0"/>
        <v>0</v>
      </c>
      <c r="C10" s="36">
        <f t="shared" si="0"/>
        <v>0</v>
      </c>
      <c r="D10" s="37">
        <f t="shared" si="0"/>
        <v>0</v>
      </c>
      <c r="E10" s="36">
        <f>MELDUNG!B55</f>
        <v>0</v>
      </c>
      <c r="F10" s="36">
        <f>MELDUNG!C55</f>
        <v>0</v>
      </c>
      <c r="G10" s="36">
        <f>MELDUNG!E55</f>
        <v>0</v>
      </c>
    </row>
    <row r="11" spans="1:7" x14ac:dyDescent="0.25">
      <c r="A11" s="36">
        <f t="shared" si="0"/>
        <v>0</v>
      </c>
      <c r="B11" s="36">
        <f t="shared" si="0"/>
        <v>0</v>
      </c>
      <c r="C11" s="36">
        <f t="shared" si="0"/>
        <v>0</v>
      </c>
      <c r="D11" s="37">
        <f t="shared" si="0"/>
        <v>0</v>
      </c>
      <c r="E11" s="36">
        <f>MELDUNG!B56</f>
        <v>0</v>
      </c>
      <c r="F11" s="36">
        <f>MELDUNG!C56</f>
        <v>0</v>
      </c>
      <c r="G11" s="36">
        <f>MELDUNG!E56</f>
        <v>0</v>
      </c>
    </row>
    <row r="12" spans="1:7" x14ac:dyDescent="0.25">
      <c r="A12" s="36">
        <f t="shared" ref="A12:C13" si="1">A10</f>
        <v>0</v>
      </c>
      <c r="B12" s="36">
        <f t="shared" si="1"/>
        <v>0</v>
      </c>
      <c r="C12" s="36">
        <f t="shared" si="1"/>
        <v>0</v>
      </c>
      <c r="D12" s="37">
        <f>D11</f>
        <v>0</v>
      </c>
      <c r="E12" s="36" t="str">
        <f>MELDUNG!B57</f>
        <v>Betreuer</v>
      </c>
      <c r="F12" s="36">
        <f>MELDUNG!C57</f>
        <v>0</v>
      </c>
      <c r="G12" s="36">
        <f>MELDUNG!E57</f>
        <v>0</v>
      </c>
    </row>
    <row r="13" spans="1:7" x14ac:dyDescent="0.25">
      <c r="A13" s="36">
        <f t="shared" si="1"/>
        <v>0</v>
      </c>
      <c r="B13" s="36">
        <f t="shared" si="1"/>
        <v>0</v>
      </c>
      <c r="C13" s="36">
        <f t="shared" si="1"/>
        <v>0</v>
      </c>
      <c r="D13" s="37">
        <f>D12</f>
        <v>0</v>
      </c>
      <c r="E13" s="36" t="str">
        <f>MELDUNG!B58</f>
        <v>Betreuer</v>
      </c>
      <c r="F13" s="36">
        <f>MELDUNG!C58</f>
        <v>0</v>
      </c>
      <c r="G13" s="36">
        <f>MELDUNG!E58</f>
        <v>0</v>
      </c>
    </row>
  </sheetData>
  <sheetProtection password="F561" sheet="1" objects="1" scenarios="1" selectLockedCells="1" selectUnlockedCells="1"/>
  <printOptions horizontalCentered="1"/>
  <pageMargins left="0.59055118110236227" right="0.59055118110236227" top="0.8858267716535434" bottom="0.295275590551181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7" sqref="A17"/>
    </sheetView>
  </sheetViews>
  <sheetFormatPr baseColWidth="10" defaultRowHeight="15" x14ac:dyDescent="0.25"/>
  <cols>
    <col min="1" max="1" width="10.85546875" bestFit="1" customWidth="1"/>
    <col min="2" max="2" width="8.5703125" bestFit="1" customWidth="1"/>
    <col min="3" max="3" width="5.28515625" bestFit="1" customWidth="1"/>
    <col min="4" max="4" width="25.7109375" bestFit="1" customWidth="1"/>
    <col min="5" max="5" width="8.7109375" bestFit="1" customWidth="1"/>
    <col min="6" max="6" width="14.28515625" bestFit="1" customWidth="1"/>
    <col min="7" max="7" width="9.140625" bestFit="1" customWidth="1"/>
    <col min="8" max="8" width="8.7109375" bestFit="1" customWidth="1"/>
  </cols>
  <sheetData>
    <row r="1" spans="1:8" x14ac:dyDescent="0.25">
      <c r="A1" s="35" t="s">
        <v>1</v>
      </c>
      <c r="B1" s="35" t="s">
        <v>60</v>
      </c>
      <c r="C1" s="35" t="s">
        <v>2</v>
      </c>
      <c r="D1" s="35" t="s">
        <v>55</v>
      </c>
      <c r="E1" s="35" t="s">
        <v>23</v>
      </c>
      <c r="F1" s="35" t="s">
        <v>24</v>
      </c>
      <c r="G1" s="35" t="s">
        <v>25</v>
      </c>
      <c r="H1" s="35" t="s">
        <v>26</v>
      </c>
    </row>
    <row r="2" spans="1:8" x14ac:dyDescent="0.25">
      <c r="A2" s="36">
        <f>MELDUNG!I31</f>
        <v>0</v>
      </c>
      <c r="B2" s="36">
        <f>MELDUNG!I34</f>
        <v>0</v>
      </c>
      <c r="C2" s="36">
        <f>MELDUNG!I36</f>
        <v>0</v>
      </c>
      <c r="D2" s="37">
        <f>MELDUNG!C30</f>
        <v>0</v>
      </c>
      <c r="E2" s="36">
        <f>MELDUNG!B47</f>
        <v>0</v>
      </c>
      <c r="F2" s="36">
        <f>MELDUNG!C47</f>
        <v>0</v>
      </c>
      <c r="G2" s="36">
        <f>MELDUNG!E47</f>
        <v>0</v>
      </c>
      <c r="H2" s="36">
        <f>MELDUNG!G47</f>
        <v>0</v>
      </c>
    </row>
    <row r="3" spans="1:8" x14ac:dyDescent="0.25">
      <c r="A3" s="36">
        <f t="shared" ref="A3:A11" si="0">A2</f>
        <v>0</v>
      </c>
      <c r="B3" s="36">
        <f t="shared" ref="B3:B11" si="1">B2</f>
        <v>0</v>
      </c>
      <c r="C3" s="36">
        <f t="shared" ref="C3:C11" si="2">C2</f>
        <v>0</v>
      </c>
      <c r="D3" s="37">
        <f t="shared" ref="D3:D11" si="3">D2</f>
        <v>0</v>
      </c>
      <c r="E3" s="36">
        <f>MELDUNG!B48</f>
        <v>0</v>
      </c>
      <c r="F3" s="36">
        <f>MELDUNG!C48</f>
        <v>0</v>
      </c>
      <c r="G3" s="36">
        <f>MELDUNG!E48</f>
        <v>0</v>
      </c>
      <c r="H3" s="36">
        <f>MELDUNG!G48</f>
        <v>0</v>
      </c>
    </row>
    <row r="4" spans="1:8" x14ac:dyDescent="0.25">
      <c r="A4" s="36">
        <f t="shared" si="0"/>
        <v>0</v>
      </c>
      <c r="B4" s="36">
        <f t="shared" si="1"/>
        <v>0</v>
      </c>
      <c r="C4" s="36">
        <f t="shared" si="2"/>
        <v>0</v>
      </c>
      <c r="D4" s="37">
        <f t="shared" si="3"/>
        <v>0</v>
      </c>
      <c r="E4" s="36">
        <f>MELDUNG!B49</f>
        <v>0</v>
      </c>
      <c r="F4" s="36">
        <f>MELDUNG!C49</f>
        <v>0</v>
      </c>
      <c r="G4" s="36">
        <f>MELDUNG!E49</f>
        <v>0</v>
      </c>
      <c r="H4" s="36">
        <f>MELDUNG!G49</f>
        <v>0</v>
      </c>
    </row>
    <row r="5" spans="1:8" x14ac:dyDescent="0.25">
      <c r="A5" s="36">
        <f t="shared" si="0"/>
        <v>0</v>
      </c>
      <c r="B5" s="36">
        <f t="shared" si="1"/>
        <v>0</v>
      </c>
      <c r="C5" s="36">
        <f t="shared" si="2"/>
        <v>0</v>
      </c>
      <c r="D5" s="37">
        <f t="shared" si="3"/>
        <v>0</v>
      </c>
      <c r="E5" s="36">
        <f>MELDUNG!B50</f>
        <v>0</v>
      </c>
      <c r="F5" s="36">
        <f>MELDUNG!C50</f>
        <v>0</v>
      </c>
      <c r="G5" s="36">
        <f>MELDUNG!E50</f>
        <v>0</v>
      </c>
      <c r="H5" s="36">
        <f>MELDUNG!G50</f>
        <v>0</v>
      </c>
    </row>
    <row r="6" spans="1:8" x14ac:dyDescent="0.25">
      <c r="A6" s="36">
        <f t="shared" si="0"/>
        <v>0</v>
      </c>
      <c r="B6" s="36">
        <f t="shared" si="1"/>
        <v>0</v>
      </c>
      <c r="C6" s="36">
        <f t="shared" si="2"/>
        <v>0</v>
      </c>
      <c r="D6" s="37">
        <f t="shared" si="3"/>
        <v>0</v>
      </c>
      <c r="E6" s="36">
        <f>MELDUNG!B51</f>
        <v>0</v>
      </c>
      <c r="F6" s="36">
        <f>MELDUNG!C51</f>
        <v>0</v>
      </c>
      <c r="G6" s="36">
        <f>MELDUNG!E51</f>
        <v>0</v>
      </c>
      <c r="H6" s="36">
        <f>MELDUNG!G51</f>
        <v>0</v>
      </c>
    </row>
    <row r="7" spans="1:8" x14ac:dyDescent="0.25">
      <c r="A7" s="36">
        <f t="shared" si="0"/>
        <v>0</v>
      </c>
      <c r="B7" s="36">
        <f t="shared" si="1"/>
        <v>0</v>
      </c>
      <c r="C7" s="36">
        <f t="shared" si="2"/>
        <v>0</v>
      </c>
      <c r="D7" s="37">
        <f t="shared" si="3"/>
        <v>0</v>
      </c>
      <c r="E7" s="36">
        <f>MELDUNG!B52</f>
        <v>0</v>
      </c>
      <c r="F7" s="36">
        <f>MELDUNG!C52</f>
        <v>0</v>
      </c>
      <c r="G7" s="36">
        <f>MELDUNG!E52</f>
        <v>0</v>
      </c>
      <c r="H7" s="36">
        <f>MELDUNG!G52</f>
        <v>0</v>
      </c>
    </row>
    <row r="8" spans="1:8" x14ac:dyDescent="0.25">
      <c r="A8" s="36">
        <f t="shared" si="0"/>
        <v>0</v>
      </c>
      <c r="B8" s="36">
        <f t="shared" si="1"/>
        <v>0</v>
      </c>
      <c r="C8" s="36">
        <f t="shared" si="2"/>
        <v>0</v>
      </c>
      <c r="D8" s="37">
        <f t="shared" si="3"/>
        <v>0</v>
      </c>
      <c r="E8" s="36">
        <f>MELDUNG!B53</f>
        <v>0</v>
      </c>
      <c r="F8" s="36">
        <f>MELDUNG!C53</f>
        <v>0</v>
      </c>
      <c r="G8" s="36">
        <f>MELDUNG!E53</f>
        <v>0</v>
      </c>
      <c r="H8" s="36">
        <f>MELDUNG!G53</f>
        <v>0</v>
      </c>
    </row>
    <row r="9" spans="1:8" x14ac:dyDescent="0.25">
      <c r="A9" s="36">
        <f t="shared" si="0"/>
        <v>0</v>
      </c>
      <c r="B9" s="36">
        <f t="shared" si="1"/>
        <v>0</v>
      </c>
      <c r="C9" s="36">
        <f t="shared" si="2"/>
        <v>0</v>
      </c>
      <c r="D9" s="37">
        <f t="shared" si="3"/>
        <v>0</v>
      </c>
      <c r="E9" s="36">
        <f>MELDUNG!B54</f>
        <v>0</v>
      </c>
      <c r="F9" s="36">
        <f>MELDUNG!C54</f>
        <v>0</v>
      </c>
      <c r="G9" s="36">
        <f>MELDUNG!E54</f>
        <v>0</v>
      </c>
      <c r="H9" s="36">
        <f>MELDUNG!G54</f>
        <v>0</v>
      </c>
    </row>
    <row r="10" spans="1:8" x14ac:dyDescent="0.25">
      <c r="A10" s="36">
        <f t="shared" si="0"/>
        <v>0</v>
      </c>
      <c r="B10" s="36">
        <f t="shared" si="1"/>
        <v>0</v>
      </c>
      <c r="C10" s="36">
        <f t="shared" si="2"/>
        <v>0</v>
      </c>
      <c r="D10" s="37">
        <f t="shared" si="3"/>
        <v>0</v>
      </c>
      <c r="E10" s="36">
        <f>MELDUNG!B55</f>
        <v>0</v>
      </c>
      <c r="F10" s="36">
        <f>MELDUNG!C55</f>
        <v>0</v>
      </c>
      <c r="G10" s="36">
        <f>MELDUNG!E55</f>
        <v>0</v>
      </c>
      <c r="H10" s="36">
        <f>MELDUNG!G55</f>
        <v>0</v>
      </c>
    </row>
    <row r="11" spans="1:8" x14ac:dyDescent="0.25">
      <c r="A11" s="36">
        <f t="shared" si="0"/>
        <v>0</v>
      </c>
      <c r="B11" s="36">
        <f t="shared" si="1"/>
        <v>0</v>
      </c>
      <c r="C11" s="36">
        <f t="shared" si="2"/>
        <v>0</v>
      </c>
      <c r="D11" s="37">
        <f t="shared" si="3"/>
        <v>0</v>
      </c>
      <c r="E11" s="36">
        <f>MELDUNG!B56</f>
        <v>0</v>
      </c>
      <c r="F11" s="36">
        <f>MELDUNG!C56</f>
        <v>0</v>
      </c>
      <c r="G11" s="36">
        <f>MELDUNG!E56</f>
        <v>0</v>
      </c>
      <c r="H11" s="36">
        <f>MELDUNG!G56</f>
        <v>0</v>
      </c>
    </row>
  </sheetData>
  <sheetProtection algorithmName="SHA-512" hashValue="J2TbMOHN2o3kRJb+1z94sC1fjayMhBMcp4y3um9y+R3PqkCOow+7bLV382L8LnX9w0QAH7NB3oegoilLtfHWDQ==" saltValue="/qmaIeepsN13G+oyAn8Zng==" spinCount="100000" sheet="1" objects="1" scenarios="1" selectLockedCells="1" selectUnlockedCells="1"/>
  <printOptions horizontalCentered="1"/>
  <pageMargins left="0.59055118110236227" right="0.59055118110236227" top="0.8858267716535434" bottom="0.295275590551181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INFO</vt:lpstr>
      <vt:lpstr>MELDUNG</vt:lpstr>
      <vt:lpstr>RECHNUNG</vt:lpstr>
      <vt:lpstr>WIEGELISTE</vt:lpstr>
      <vt:lpstr>AUFSTELLUNG</vt:lpstr>
      <vt:lpstr>AKKREDITIERUNG</vt:lpstr>
      <vt:lpstr>IMPORT</vt:lpstr>
      <vt:lpstr>AKKREDITIERUNG!Druckbereich</vt:lpstr>
      <vt:lpstr>AUFSTELLUNG!Druckbereich</vt:lpstr>
      <vt:lpstr>IMPORT!Druckbereich</vt:lpstr>
      <vt:lpstr>INFO!Druckbereich</vt:lpstr>
      <vt:lpstr>MELDUNG!Druckbereich</vt:lpstr>
      <vt:lpstr>RECHNUNG!Druckbereich</vt:lpstr>
      <vt:lpstr>WIEGELISTE!Druckbereich</vt:lpstr>
      <vt:lpstr>männlich</vt:lpstr>
      <vt:lpstr>weiblich</vt:lpstr>
    </vt:vector>
  </TitlesOfParts>
  <Company>Deutscher Judobund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Doetsch</dc:creator>
  <cp:lastModifiedBy>Kim Linnebacher</cp:lastModifiedBy>
  <cp:lastPrinted>2018-10-23T12:25:18Z</cp:lastPrinted>
  <dcterms:created xsi:type="dcterms:W3CDTF">2015-05-20T10:30:59Z</dcterms:created>
  <dcterms:modified xsi:type="dcterms:W3CDTF">2023-10-18T13:03:00Z</dcterms:modified>
</cp:coreProperties>
</file>